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ed-alh\Box Sync\NanoLund Webb\Delprojekt Education\"/>
    </mc:Choice>
  </mc:AlternateContent>
  <workbookProtection workbookAlgorithmName="SHA-512" workbookHashValue="U8WoED9LjrnLzbYUxz+ixR7Xg8khAIWI8Hde99ATXi4XHGlCoCnddDRW7PURS3/MVVhZjwOOnhTnwscP8UcfSA==" workbookSaltValue="gIQh9WlTLYRQuZma0QG3EQ==" workbookSpinCount="100000" lockStructure="1"/>
  <bookViews>
    <workbookView xWindow="0" yWindow="0" windowWidth="28800" windowHeight="11610" tabRatio="500"/>
  </bookViews>
  <sheets>
    <sheet name="SearchTab" sheetId="1" r:id="rId1"/>
    <sheet name="TagTab" sheetId="2" state="hidden" r:id="rId2"/>
    <sheet name="PersonTab" sheetId="3" state="hidden" r:id="rId3"/>
    <sheet name="HelperTab" sheetId="4" state="hidden" r:id="rId4"/>
  </sheets>
  <definedNames>
    <definedName name="_xlnm._FilterDatabase" localSheetId="2" hidden="1">PersonTab!$A$1:$H$30</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G101" i="4" l="1"/>
  <c r="F101" i="4"/>
  <c r="E101" i="4"/>
  <c r="D101" i="4"/>
  <c r="C101" i="4"/>
  <c r="B101" i="4"/>
  <c r="A101" i="4"/>
  <c r="G100" i="4"/>
  <c r="F100" i="4"/>
  <c r="E100" i="4"/>
  <c r="D100" i="4"/>
  <c r="C100" i="4"/>
  <c r="B100" i="4"/>
  <c r="A100" i="4"/>
  <c r="G99" i="4"/>
  <c r="F99" i="4"/>
  <c r="E99" i="4"/>
  <c r="D99" i="4"/>
  <c r="C99" i="4"/>
  <c r="B99" i="4"/>
  <c r="H99" i="4" s="1"/>
  <c r="A99" i="4"/>
  <c r="G98" i="4"/>
  <c r="F98" i="4"/>
  <c r="E98" i="4"/>
  <c r="D98" i="4"/>
  <c r="C98" i="4"/>
  <c r="B98" i="4"/>
  <c r="A98" i="4"/>
  <c r="G97" i="4"/>
  <c r="F97" i="4"/>
  <c r="E97" i="4"/>
  <c r="D97" i="4"/>
  <c r="C97" i="4"/>
  <c r="B97" i="4"/>
  <c r="A97" i="4"/>
  <c r="G96" i="4"/>
  <c r="F96" i="4"/>
  <c r="E96" i="4"/>
  <c r="D96" i="4"/>
  <c r="C96" i="4"/>
  <c r="B96" i="4"/>
  <c r="A96" i="4"/>
  <c r="G95" i="4"/>
  <c r="F95" i="4"/>
  <c r="E95" i="4"/>
  <c r="D95" i="4"/>
  <c r="C95" i="4"/>
  <c r="B95" i="4"/>
  <c r="H95" i="4" s="1"/>
  <c r="A95" i="4"/>
  <c r="G94" i="4"/>
  <c r="F94" i="4"/>
  <c r="E94" i="4"/>
  <c r="D94" i="4"/>
  <c r="C94" i="4"/>
  <c r="B94" i="4"/>
  <c r="A94" i="4"/>
  <c r="G93" i="4"/>
  <c r="F93" i="4"/>
  <c r="E93" i="4"/>
  <c r="D93" i="4"/>
  <c r="C93" i="4"/>
  <c r="B93" i="4"/>
  <c r="A93" i="4"/>
  <c r="G92" i="4"/>
  <c r="F92" i="4"/>
  <c r="E92" i="4"/>
  <c r="D92" i="4"/>
  <c r="C92" i="4"/>
  <c r="B92" i="4"/>
  <c r="A92" i="4"/>
  <c r="G91" i="4"/>
  <c r="F91" i="4"/>
  <c r="E91" i="4"/>
  <c r="D91" i="4"/>
  <c r="C91" i="4"/>
  <c r="B91" i="4"/>
  <c r="H91" i="4" s="1"/>
  <c r="A91" i="4"/>
  <c r="G90" i="4"/>
  <c r="F90" i="4"/>
  <c r="E90" i="4"/>
  <c r="D90" i="4"/>
  <c r="C90" i="4"/>
  <c r="B90" i="4"/>
  <c r="A90" i="4"/>
  <c r="G89" i="4"/>
  <c r="F89" i="4"/>
  <c r="E89" i="4"/>
  <c r="D89" i="4"/>
  <c r="C89" i="4"/>
  <c r="B89" i="4"/>
  <c r="A89" i="4"/>
  <c r="G88" i="4"/>
  <c r="F88" i="4"/>
  <c r="E88" i="4"/>
  <c r="D88" i="4"/>
  <c r="C88" i="4"/>
  <c r="B88" i="4"/>
  <c r="A88" i="4"/>
  <c r="G87" i="4"/>
  <c r="F87" i="4"/>
  <c r="E87" i="4"/>
  <c r="D87" i="4"/>
  <c r="C87" i="4"/>
  <c r="B87" i="4"/>
  <c r="H87" i="4" s="1"/>
  <c r="A87" i="4"/>
  <c r="G86" i="4"/>
  <c r="F86" i="4"/>
  <c r="E86" i="4"/>
  <c r="D86" i="4"/>
  <c r="C86" i="4"/>
  <c r="B86" i="4"/>
  <c r="A86" i="4"/>
  <c r="G85" i="4"/>
  <c r="F85" i="4"/>
  <c r="E85" i="4"/>
  <c r="D85" i="4"/>
  <c r="C85" i="4"/>
  <c r="B85" i="4"/>
  <c r="A85" i="4"/>
  <c r="G84" i="4"/>
  <c r="F84" i="4"/>
  <c r="E84" i="4"/>
  <c r="D84" i="4"/>
  <c r="C84" i="4"/>
  <c r="B84" i="4"/>
  <c r="A84" i="4"/>
  <c r="G83" i="4"/>
  <c r="F83" i="4"/>
  <c r="E83" i="4"/>
  <c r="D83" i="4"/>
  <c r="C83" i="4"/>
  <c r="B83" i="4"/>
  <c r="H83" i="4" s="1"/>
  <c r="A83" i="4"/>
  <c r="G82" i="4"/>
  <c r="F82" i="4"/>
  <c r="E82" i="4"/>
  <c r="D82" i="4"/>
  <c r="C82" i="4"/>
  <c r="B82" i="4"/>
  <c r="A82" i="4"/>
  <c r="G81" i="4"/>
  <c r="F81" i="4"/>
  <c r="E81" i="4"/>
  <c r="D81" i="4"/>
  <c r="C81" i="4"/>
  <c r="B81" i="4"/>
  <c r="A81" i="4"/>
  <c r="G80" i="4"/>
  <c r="F80" i="4"/>
  <c r="E80" i="4"/>
  <c r="D80" i="4"/>
  <c r="C80" i="4"/>
  <c r="B80" i="4"/>
  <c r="A80" i="4"/>
  <c r="G79" i="4"/>
  <c r="F79" i="4"/>
  <c r="E79" i="4"/>
  <c r="D79" i="4"/>
  <c r="C79" i="4"/>
  <c r="B79" i="4"/>
  <c r="H79" i="4" s="1"/>
  <c r="A79" i="4"/>
  <c r="G78" i="4"/>
  <c r="F78" i="4"/>
  <c r="E78" i="4"/>
  <c r="D78" i="4"/>
  <c r="C78" i="4"/>
  <c r="B78" i="4"/>
  <c r="A78" i="4"/>
  <c r="G77" i="4"/>
  <c r="F77" i="4"/>
  <c r="E77" i="4"/>
  <c r="D77" i="4"/>
  <c r="C77" i="4"/>
  <c r="B77" i="4"/>
  <c r="A77" i="4"/>
  <c r="G76" i="4"/>
  <c r="F76" i="4"/>
  <c r="E76" i="4"/>
  <c r="D76" i="4"/>
  <c r="C76" i="4"/>
  <c r="B76" i="4"/>
  <c r="A76" i="4"/>
  <c r="G75" i="4"/>
  <c r="F75" i="4"/>
  <c r="E75" i="4"/>
  <c r="D75" i="4"/>
  <c r="C75" i="4"/>
  <c r="B75" i="4"/>
  <c r="H75" i="4" s="1"/>
  <c r="A75" i="4"/>
  <c r="G74" i="4"/>
  <c r="F74" i="4"/>
  <c r="E74" i="4"/>
  <c r="D74" i="4"/>
  <c r="C74" i="4"/>
  <c r="B74" i="4"/>
  <c r="A74" i="4"/>
  <c r="G73" i="4"/>
  <c r="F73" i="4"/>
  <c r="E73" i="4"/>
  <c r="D73" i="4"/>
  <c r="C73" i="4"/>
  <c r="B73" i="4"/>
  <c r="A73" i="4"/>
  <c r="G72" i="4"/>
  <c r="F72" i="4"/>
  <c r="E72" i="4"/>
  <c r="D72" i="4"/>
  <c r="C72" i="4"/>
  <c r="B72" i="4"/>
  <c r="A72" i="4"/>
  <c r="G71" i="4"/>
  <c r="F71" i="4"/>
  <c r="E71" i="4"/>
  <c r="D71" i="4"/>
  <c r="C71" i="4"/>
  <c r="B71" i="4"/>
  <c r="H71" i="4" s="1"/>
  <c r="A71" i="4"/>
  <c r="G70" i="4"/>
  <c r="F70" i="4"/>
  <c r="E70" i="4"/>
  <c r="D70" i="4"/>
  <c r="C70" i="4"/>
  <c r="B70" i="4"/>
  <c r="A70" i="4"/>
  <c r="G69" i="4"/>
  <c r="F69" i="4"/>
  <c r="E69" i="4"/>
  <c r="D69" i="4"/>
  <c r="C69" i="4"/>
  <c r="B69" i="4"/>
  <c r="A69" i="4"/>
  <c r="G68" i="4"/>
  <c r="F68" i="4"/>
  <c r="E68" i="4"/>
  <c r="D68" i="4"/>
  <c r="C68" i="4"/>
  <c r="B68" i="4"/>
  <c r="A68" i="4"/>
  <c r="G67" i="4"/>
  <c r="F67" i="4"/>
  <c r="E67" i="4"/>
  <c r="D67" i="4"/>
  <c r="C67" i="4"/>
  <c r="B67" i="4"/>
  <c r="H67" i="4" s="1"/>
  <c r="A67" i="4"/>
  <c r="G66" i="4"/>
  <c r="F66" i="4"/>
  <c r="E66" i="4"/>
  <c r="D66" i="4"/>
  <c r="C66" i="4"/>
  <c r="B66" i="4"/>
  <c r="A66" i="4"/>
  <c r="G65" i="4"/>
  <c r="F65" i="4"/>
  <c r="E65" i="4"/>
  <c r="D65" i="4"/>
  <c r="C65" i="4"/>
  <c r="B65" i="4"/>
  <c r="A65" i="4"/>
  <c r="G64" i="4"/>
  <c r="F64" i="4"/>
  <c r="E64" i="4"/>
  <c r="D64" i="4"/>
  <c r="C64" i="4"/>
  <c r="B64" i="4"/>
  <c r="A64" i="4"/>
  <c r="G63" i="4"/>
  <c r="F63" i="4"/>
  <c r="E63" i="4"/>
  <c r="D63" i="4"/>
  <c r="C63" i="4"/>
  <c r="B63" i="4"/>
  <c r="H63" i="4" s="1"/>
  <c r="A63" i="4"/>
  <c r="G62" i="4"/>
  <c r="F62" i="4"/>
  <c r="E62" i="4"/>
  <c r="D62" i="4"/>
  <c r="C62" i="4"/>
  <c r="B62" i="4"/>
  <c r="A62" i="4"/>
  <c r="G61" i="4"/>
  <c r="F61" i="4"/>
  <c r="E61" i="4"/>
  <c r="D61" i="4"/>
  <c r="C61" i="4"/>
  <c r="B61" i="4"/>
  <c r="A61" i="4"/>
  <c r="G60" i="4"/>
  <c r="F60" i="4"/>
  <c r="E60" i="4"/>
  <c r="D60" i="4"/>
  <c r="C60" i="4"/>
  <c r="B60" i="4"/>
  <c r="A60" i="4"/>
  <c r="G59" i="4"/>
  <c r="F59" i="4"/>
  <c r="E59" i="4"/>
  <c r="D59" i="4"/>
  <c r="C59" i="4"/>
  <c r="B59" i="4"/>
  <c r="H59" i="4" s="1"/>
  <c r="A59" i="4"/>
  <c r="G58" i="4"/>
  <c r="F58" i="4"/>
  <c r="E58" i="4"/>
  <c r="D58" i="4"/>
  <c r="C58" i="4"/>
  <c r="B58" i="4"/>
  <c r="A58" i="4"/>
  <c r="G57" i="4"/>
  <c r="F57" i="4"/>
  <c r="E57" i="4"/>
  <c r="D57" i="4"/>
  <c r="C57" i="4"/>
  <c r="B57" i="4"/>
  <c r="A57" i="4"/>
  <c r="G56" i="4"/>
  <c r="F56" i="4"/>
  <c r="E56" i="4"/>
  <c r="D56" i="4"/>
  <c r="C56" i="4"/>
  <c r="B56" i="4"/>
  <c r="A56" i="4"/>
  <c r="G55" i="4"/>
  <c r="F55" i="4"/>
  <c r="E55" i="4"/>
  <c r="D55" i="4"/>
  <c r="C55" i="4"/>
  <c r="B55" i="4"/>
  <c r="H55" i="4" s="1"/>
  <c r="A55" i="4"/>
  <c r="G54" i="4"/>
  <c r="F54" i="4"/>
  <c r="E54" i="4"/>
  <c r="D54" i="4"/>
  <c r="C54" i="4"/>
  <c r="B54" i="4"/>
  <c r="A54" i="4"/>
  <c r="G53" i="4"/>
  <c r="F53" i="4"/>
  <c r="E53" i="4"/>
  <c r="D53" i="4"/>
  <c r="C53" i="4"/>
  <c r="B53" i="4"/>
  <c r="A53" i="4"/>
  <c r="G52" i="4"/>
  <c r="F52" i="4"/>
  <c r="E52" i="4"/>
  <c r="D52" i="4"/>
  <c r="C52" i="4"/>
  <c r="B52" i="4"/>
  <c r="A52" i="4"/>
  <c r="G51" i="4"/>
  <c r="F51" i="4"/>
  <c r="E51" i="4"/>
  <c r="D51" i="4"/>
  <c r="C51" i="4"/>
  <c r="B51" i="4"/>
  <c r="H51" i="4" s="1"/>
  <c r="A51" i="4"/>
  <c r="G50" i="4"/>
  <c r="F50" i="4"/>
  <c r="E50" i="4"/>
  <c r="D50" i="4"/>
  <c r="C50" i="4"/>
  <c r="B50" i="4"/>
  <c r="A50" i="4"/>
  <c r="G49" i="4"/>
  <c r="F49" i="4"/>
  <c r="E49" i="4"/>
  <c r="D49" i="4"/>
  <c r="C49" i="4"/>
  <c r="B49" i="4"/>
  <c r="A49" i="4"/>
  <c r="G48" i="4"/>
  <c r="F48" i="4"/>
  <c r="E48" i="4"/>
  <c r="D48" i="4"/>
  <c r="C48" i="4"/>
  <c r="B48" i="4"/>
  <c r="A48" i="4"/>
  <c r="G47" i="4"/>
  <c r="F47" i="4"/>
  <c r="E47" i="4"/>
  <c r="D47" i="4"/>
  <c r="C47" i="4"/>
  <c r="B47" i="4"/>
  <c r="H47" i="4" s="1"/>
  <c r="A47" i="4"/>
  <c r="G46" i="4"/>
  <c r="F46" i="4"/>
  <c r="E46" i="4"/>
  <c r="D46" i="4"/>
  <c r="C46" i="4"/>
  <c r="B46" i="4"/>
  <c r="A46" i="4"/>
  <c r="G45" i="4"/>
  <c r="F45" i="4"/>
  <c r="E45" i="4"/>
  <c r="D45" i="4"/>
  <c r="C45" i="4"/>
  <c r="B45" i="4"/>
  <c r="A45" i="4"/>
  <c r="G44" i="4"/>
  <c r="F44" i="4"/>
  <c r="E44" i="4"/>
  <c r="D44" i="4"/>
  <c r="C44" i="4"/>
  <c r="B44" i="4"/>
  <c r="A44" i="4"/>
  <c r="G43" i="4"/>
  <c r="F43" i="4"/>
  <c r="E43" i="4"/>
  <c r="D43" i="4"/>
  <c r="C43" i="4"/>
  <c r="B43" i="4"/>
  <c r="H43" i="4" s="1"/>
  <c r="A43" i="4"/>
  <c r="G42" i="4"/>
  <c r="F42" i="4"/>
  <c r="E42" i="4"/>
  <c r="D42" i="4"/>
  <c r="C42" i="4"/>
  <c r="B42" i="4"/>
  <c r="A42" i="4"/>
  <c r="G41" i="4"/>
  <c r="F41" i="4"/>
  <c r="E41" i="4"/>
  <c r="D41" i="4"/>
  <c r="C41" i="4"/>
  <c r="B41" i="4"/>
  <c r="A41" i="4"/>
  <c r="G40" i="4"/>
  <c r="F40" i="4"/>
  <c r="E40" i="4"/>
  <c r="D40" i="4"/>
  <c r="C40" i="4"/>
  <c r="B40" i="4"/>
  <c r="A40" i="4"/>
  <c r="G39" i="4"/>
  <c r="F39" i="4"/>
  <c r="E39" i="4"/>
  <c r="D39" i="4"/>
  <c r="C39" i="4"/>
  <c r="B39" i="4"/>
  <c r="A39" i="4"/>
  <c r="G38" i="4"/>
  <c r="F38" i="4"/>
  <c r="E38" i="4"/>
  <c r="D38" i="4"/>
  <c r="C38" i="4"/>
  <c r="B38" i="4"/>
  <c r="A38" i="4"/>
  <c r="G37" i="4"/>
  <c r="F37" i="4"/>
  <c r="E37" i="4"/>
  <c r="D37" i="4"/>
  <c r="C37" i="4"/>
  <c r="B37" i="4"/>
  <c r="A37" i="4"/>
  <c r="G36" i="4"/>
  <c r="F36" i="4"/>
  <c r="E36" i="4"/>
  <c r="D36" i="4"/>
  <c r="C36" i="4"/>
  <c r="B36" i="4"/>
  <c r="A36" i="4"/>
  <c r="G35" i="4"/>
  <c r="F35" i="4"/>
  <c r="E35" i="4"/>
  <c r="D35" i="4"/>
  <c r="C35" i="4"/>
  <c r="B35" i="4"/>
  <c r="A35" i="4"/>
  <c r="G34" i="4"/>
  <c r="F34" i="4"/>
  <c r="E34" i="4"/>
  <c r="D34" i="4"/>
  <c r="C34" i="4"/>
  <c r="B34" i="4"/>
  <c r="A34" i="4"/>
  <c r="G33" i="4"/>
  <c r="F33" i="4"/>
  <c r="E33" i="4"/>
  <c r="D33" i="4"/>
  <c r="C33" i="4"/>
  <c r="B33" i="4"/>
  <c r="A33" i="4"/>
  <c r="G32" i="4"/>
  <c r="F32" i="4"/>
  <c r="E32" i="4"/>
  <c r="D32" i="4"/>
  <c r="C32" i="4"/>
  <c r="B32" i="4"/>
  <c r="A32" i="4"/>
  <c r="G31" i="4"/>
  <c r="F31" i="4"/>
  <c r="E31" i="4"/>
  <c r="D31" i="4"/>
  <c r="C31" i="4"/>
  <c r="B31" i="4"/>
  <c r="A31" i="4"/>
  <c r="G30" i="4"/>
  <c r="F30" i="4"/>
  <c r="E30" i="4"/>
  <c r="D30" i="4"/>
  <c r="C30" i="4"/>
  <c r="B30" i="4"/>
  <c r="A30" i="4"/>
  <c r="G29" i="4"/>
  <c r="F29" i="4"/>
  <c r="E29" i="4"/>
  <c r="D29" i="4"/>
  <c r="C29" i="4"/>
  <c r="B29" i="4"/>
  <c r="A29" i="4"/>
  <c r="G28" i="4"/>
  <c r="F28" i="4"/>
  <c r="E28" i="4"/>
  <c r="D28" i="4"/>
  <c r="C28" i="4"/>
  <c r="B28" i="4"/>
  <c r="A28" i="4"/>
  <c r="G27" i="4"/>
  <c r="F27" i="4"/>
  <c r="E27" i="4"/>
  <c r="D27" i="4"/>
  <c r="C27" i="4"/>
  <c r="B27" i="4"/>
  <c r="A27" i="4"/>
  <c r="G26" i="4"/>
  <c r="F26" i="4"/>
  <c r="E26" i="4"/>
  <c r="D26" i="4"/>
  <c r="C26" i="4"/>
  <c r="B26" i="4"/>
  <c r="A26" i="4"/>
  <c r="G25" i="4"/>
  <c r="F25" i="4"/>
  <c r="E25" i="4"/>
  <c r="D25" i="4"/>
  <c r="C25" i="4"/>
  <c r="B25" i="4"/>
  <c r="A25" i="4"/>
  <c r="G24" i="4"/>
  <c r="F24" i="4"/>
  <c r="E24" i="4"/>
  <c r="D24" i="4"/>
  <c r="C24" i="4"/>
  <c r="B24" i="4"/>
  <c r="A24" i="4"/>
  <c r="G23" i="4"/>
  <c r="F23" i="4"/>
  <c r="E23" i="4"/>
  <c r="D23" i="4"/>
  <c r="C23" i="4"/>
  <c r="B23" i="4"/>
  <c r="A23" i="4"/>
  <c r="G22" i="4"/>
  <c r="F22" i="4"/>
  <c r="E22" i="4"/>
  <c r="D22" i="4"/>
  <c r="C22" i="4"/>
  <c r="B22" i="4"/>
  <c r="A22" i="4"/>
  <c r="G21" i="4"/>
  <c r="F21" i="4"/>
  <c r="E21" i="4"/>
  <c r="D21" i="4"/>
  <c r="C21" i="4"/>
  <c r="B21" i="4"/>
  <c r="A21" i="4"/>
  <c r="G20" i="4"/>
  <c r="F20" i="4"/>
  <c r="E20" i="4"/>
  <c r="D20" i="4"/>
  <c r="C20" i="4"/>
  <c r="B20" i="4"/>
  <c r="A20" i="4"/>
  <c r="G19" i="4"/>
  <c r="F19" i="4"/>
  <c r="E19" i="4"/>
  <c r="D19" i="4"/>
  <c r="C19" i="4"/>
  <c r="B19" i="4"/>
  <c r="A19" i="4"/>
  <c r="G18" i="4"/>
  <c r="F18" i="4"/>
  <c r="E18" i="4"/>
  <c r="D18" i="4"/>
  <c r="C18" i="4"/>
  <c r="B18" i="4"/>
  <c r="A18" i="4"/>
  <c r="G17" i="4"/>
  <c r="F17" i="4"/>
  <c r="E17" i="4"/>
  <c r="D17" i="4"/>
  <c r="C17" i="4"/>
  <c r="B17" i="4"/>
  <c r="A17" i="4"/>
  <c r="G16" i="4"/>
  <c r="F16" i="4"/>
  <c r="E16" i="4"/>
  <c r="D16" i="4"/>
  <c r="C16" i="4"/>
  <c r="B16" i="4"/>
  <c r="A16" i="4"/>
  <c r="G15" i="4"/>
  <c r="F15" i="4"/>
  <c r="E15" i="4"/>
  <c r="D15" i="4"/>
  <c r="C15" i="4"/>
  <c r="B15" i="4"/>
  <c r="A15" i="4"/>
  <c r="G14" i="4"/>
  <c r="F14" i="4"/>
  <c r="E14" i="4"/>
  <c r="D14" i="4"/>
  <c r="C14" i="4"/>
  <c r="B14" i="4"/>
  <c r="A14" i="4"/>
  <c r="G13" i="4"/>
  <c r="F13" i="4"/>
  <c r="E13" i="4"/>
  <c r="D13" i="4"/>
  <c r="C13" i="4"/>
  <c r="B13" i="4"/>
  <c r="A13" i="4"/>
  <c r="G12" i="4"/>
  <c r="F12" i="4"/>
  <c r="E12" i="4"/>
  <c r="D12" i="4"/>
  <c r="C12" i="4"/>
  <c r="B12" i="4"/>
  <c r="A12" i="4"/>
  <c r="G11" i="4"/>
  <c r="F11" i="4"/>
  <c r="E11" i="4"/>
  <c r="D11" i="4"/>
  <c r="C11" i="4"/>
  <c r="B11" i="4"/>
  <c r="A11" i="4"/>
  <c r="G10" i="4"/>
  <c r="F10" i="4"/>
  <c r="E10" i="4"/>
  <c r="D10" i="4"/>
  <c r="C10" i="4"/>
  <c r="B10" i="4"/>
  <c r="A10" i="4"/>
  <c r="G9" i="4"/>
  <c r="F9" i="4"/>
  <c r="E9" i="4"/>
  <c r="D9" i="4"/>
  <c r="C9" i="4"/>
  <c r="B9" i="4"/>
  <c r="A9" i="4"/>
  <c r="G8" i="4"/>
  <c r="F8" i="4"/>
  <c r="E8" i="4"/>
  <c r="D8" i="4"/>
  <c r="C8" i="4"/>
  <c r="B8" i="4"/>
  <c r="A8" i="4"/>
  <c r="G7" i="4"/>
  <c r="F7" i="4"/>
  <c r="E7" i="4"/>
  <c r="D7" i="4"/>
  <c r="C7" i="4"/>
  <c r="B7" i="4"/>
  <c r="A7" i="4"/>
  <c r="G6" i="4"/>
  <c r="F6" i="4"/>
  <c r="E6" i="4"/>
  <c r="D6" i="4"/>
  <c r="C6" i="4"/>
  <c r="B6" i="4"/>
  <c r="A6" i="4"/>
  <c r="G5" i="4"/>
  <c r="F5" i="4"/>
  <c r="E5" i="4"/>
  <c r="D5" i="4"/>
  <c r="C5" i="4"/>
  <c r="B5" i="4"/>
  <c r="A5" i="4"/>
  <c r="G4" i="4"/>
  <c r="F4" i="4"/>
  <c r="E4" i="4"/>
  <c r="D4" i="4"/>
  <c r="C4" i="4"/>
  <c r="B4" i="4"/>
  <c r="A4" i="4"/>
  <c r="G3" i="4"/>
  <c r="F3" i="4"/>
  <c r="E3" i="4"/>
  <c r="D3" i="4"/>
  <c r="C3" i="4"/>
  <c r="B3" i="4"/>
  <c r="A3" i="4"/>
  <c r="G2" i="4"/>
  <c r="F2" i="4"/>
  <c r="E2" i="4"/>
  <c r="D2" i="4"/>
  <c r="C2" i="4"/>
  <c r="B2" i="4"/>
  <c r="A2" i="4"/>
  <c r="H29" i="4" l="1"/>
  <c r="H33" i="4"/>
  <c r="H37" i="4"/>
  <c r="H41" i="4"/>
  <c r="H45" i="4"/>
  <c r="H49" i="4"/>
  <c r="H53" i="4"/>
  <c r="H57" i="4"/>
  <c r="H61" i="4"/>
  <c r="H65" i="4"/>
  <c r="H69" i="4"/>
  <c r="H73" i="4"/>
  <c r="H77" i="4"/>
  <c r="H81" i="4"/>
  <c r="H35" i="4"/>
  <c r="H39" i="4"/>
  <c r="H9" i="4"/>
  <c r="H12" i="4"/>
  <c r="H13" i="4"/>
  <c r="H17" i="4"/>
  <c r="H21" i="4"/>
  <c r="H25" i="4"/>
  <c r="H4" i="4"/>
  <c r="H5" i="4"/>
  <c r="H7" i="4"/>
  <c r="H11" i="4"/>
  <c r="H15" i="4"/>
  <c r="H19" i="4"/>
  <c r="H23" i="4"/>
  <c r="H27" i="4"/>
  <c r="H31" i="4"/>
  <c r="H3" i="4"/>
  <c r="H38" i="4"/>
  <c r="H54" i="4"/>
  <c r="H62" i="4"/>
  <c r="H70" i="4"/>
  <c r="H74" i="4"/>
  <c r="H82" i="4"/>
  <c r="H86" i="4"/>
  <c r="H90" i="4"/>
  <c r="H94" i="4"/>
  <c r="H98" i="4"/>
  <c r="H101" i="4"/>
  <c r="H10" i="4"/>
  <c r="H18" i="4"/>
  <c r="H26" i="4"/>
  <c r="H30" i="4"/>
  <c r="H34" i="4"/>
  <c r="H42" i="4"/>
  <c r="H46" i="4"/>
  <c r="H50" i="4"/>
  <c r="H58" i="4"/>
  <c r="H66" i="4"/>
  <c r="H78" i="4"/>
  <c r="H20" i="4"/>
  <c r="H28" i="4"/>
  <c r="H32" i="4"/>
  <c r="H36" i="4"/>
  <c r="H40" i="4"/>
  <c r="H44" i="4"/>
  <c r="H48" i="4"/>
  <c r="H52" i="4"/>
  <c r="H56" i="4"/>
  <c r="H60" i="4"/>
  <c r="H64" i="4"/>
  <c r="H68" i="4"/>
  <c r="H72" i="4"/>
  <c r="H76" i="4"/>
  <c r="H80" i="4"/>
  <c r="H84" i="4"/>
  <c r="H85" i="4"/>
  <c r="H88" i="4"/>
  <c r="H89" i="4"/>
  <c r="H92" i="4"/>
  <c r="H93" i="4"/>
  <c r="H96" i="4"/>
  <c r="H97" i="4"/>
  <c r="H100" i="4"/>
  <c r="H6" i="4"/>
  <c r="H2" i="4"/>
  <c r="H24" i="4"/>
  <c r="H8" i="4"/>
  <c r="H16" i="4"/>
  <c r="H14" i="4"/>
  <c r="H22" i="4"/>
  <c r="I101" i="4" l="1"/>
  <c r="I97" i="4"/>
  <c r="I93" i="4"/>
  <c r="I89" i="4"/>
  <c r="I85" i="4"/>
  <c r="I81" i="4"/>
  <c r="I77" i="4"/>
  <c r="I73" i="4"/>
  <c r="I69" i="4"/>
  <c r="I65" i="4"/>
  <c r="I61" i="4"/>
  <c r="I57" i="4"/>
  <c r="I53" i="4"/>
  <c r="I49" i="4"/>
  <c r="I45" i="4"/>
  <c r="I41" i="4"/>
  <c r="I37" i="4"/>
  <c r="I33" i="4"/>
  <c r="I29" i="4"/>
  <c r="I25" i="4"/>
  <c r="I21" i="4"/>
  <c r="I17" i="4"/>
  <c r="I13" i="4"/>
  <c r="I9" i="4"/>
  <c r="I5" i="4"/>
  <c r="I100" i="4"/>
  <c r="I96" i="4"/>
  <c r="I92" i="4"/>
  <c r="I88" i="4"/>
  <c r="I84" i="4"/>
  <c r="I80" i="4"/>
  <c r="I76" i="4"/>
  <c r="I72" i="4"/>
  <c r="I68" i="4"/>
  <c r="I64" i="4"/>
  <c r="I60" i="4"/>
  <c r="I56" i="4"/>
  <c r="I52" i="4"/>
  <c r="I48" i="4"/>
  <c r="I44" i="4"/>
  <c r="I40" i="4"/>
  <c r="I36" i="4"/>
  <c r="I32" i="4"/>
  <c r="I28" i="4"/>
  <c r="I99" i="4"/>
  <c r="I95" i="4"/>
  <c r="I91" i="4"/>
  <c r="I87" i="4"/>
  <c r="I83" i="4"/>
  <c r="I79" i="4"/>
  <c r="I75" i="4"/>
  <c r="I71" i="4"/>
  <c r="I67" i="4"/>
  <c r="I63" i="4"/>
  <c r="I59" i="4"/>
  <c r="I55" i="4"/>
  <c r="I51" i="4"/>
  <c r="I47" i="4"/>
  <c r="I43" i="4"/>
  <c r="I39" i="4"/>
  <c r="I35" i="4"/>
  <c r="I31" i="4"/>
  <c r="I27" i="4"/>
  <c r="I23" i="4"/>
  <c r="I19" i="4"/>
  <c r="I15" i="4"/>
  <c r="I11" i="4"/>
  <c r="I7" i="4"/>
  <c r="I3" i="4"/>
  <c r="I98" i="4"/>
  <c r="I94" i="4"/>
  <c r="I90" i="4"/>
  <c r="I86" i="4"/>
  <c r="I82" i="4"/>
  <c r="I78" i="4"/>
  <c r="I74" i="4"/>
  <c r="I70" i="4"/>
  <c r="I66" i="4"/>
  <c r="I62" i="4"/>
  <c r="I58" i="4"/>
  <c r="I54" i="4"/>
  <c r="I50" i="4"/>
  <c r="I46" i="4"/>
  <c r="I42" i="4"/>
  <c r="I38" i="4"/>
  <c r="I34" i="4"/>
  <c r="I30" i="4"/>
  <c r="I26" i="4"/>
  <c r="I22" i="4"/>
  <c r="I18" i="4"/>
  <c r="I14" i="4"/>
  <c r="I10" i="4"/>
  <c r="I6" i="4"/>
  <c r="I2" i="4"/>
  <c r="I24" i="4"/>
  <c r="I16" i="4"/>
  <c r="I20" i="4"/>
  <c r="I12" i="4"/>
  <c r="I4" i="4"/>
  <c r="I8" i="4"/>
  <c r="E13" i="1" l="1" a="1"/>
  <c r="E13" i="1" s="1"/>
  <c r="C13" i="1" a="1"/>
  <c r="C13" i="1" s="1"/>
  <c r="A13" i="1" a="1"/>
  <c r="A13" i="1" s="1"/>
  <c r="G13" i="1" a="1"/>
  <c r="G13" i="1" s="1"/>
  <c r="D13" i="1" a="1"/>
  <c r="D13" i="1" s="1"/>
  <c r="B13" i="1" a="1"/>
  <c r="B13" i="1" s="1"/>
  <c r="H13" i="1" a="1"/>
  <c r="H13" i="1" s="1"/>
  <c r="F13" i="1"/>
  <c r="H21" i="1" a="1"/>
  <c r="H21" i="1" s="1"/>
  <c r="F21" i="1" a="1"/>
  <c r="F21" i="1" s="1"/>
  <c r="D21" i="1" a="1"/>
  <c r="D21" i="1" s="1"/>
  <c r="B21" i="1" a="1"/>
  <c r="B21" i="1" s="1"/>
  <c r="G21" i="1" a="1"/>
  <c r="G21" i="1" s="1"/>
  <c r="E21" i="1" a="1"/>
  <c r="E21" i="1" s="1"/>
  <c r="C21" i="1" a="1"/>
  <c r="C21" i="1" s="1"/>
  <c r="A21" i="1" a="1"/>
  <c r="A21" i="1" s="1"/>
  <c r="D15" i="1" a="1"/>
  <c r="D15" i="1" s="1"/>
  <c r="B15" i="1" a="1"/>
  <c r="B15" i="1" s="1"/>
  <c r="H15" i="1" a="1"/>
  <c r="H15" i="1" s="1"/>
  <c r="F15" i="1"/>
  <c r="E15" i="1" a="1"/>
  <c r="E15" i="1" s="1"/>
  <c r="C15" i="1" a="1"/>
  <c r="C15" i="1" s="1"/>
  <c r="A15" i="1" a="1"/>
  <c r="A15" i="1" s="1"/>
  <c r="G15" i="1" a="1"/>
  <c r="G15" i="1" s="1"/>
  <c r="H31" i="1" a="1"/>
  <c r="H31" i="1" s="1"/>
  <c r="E31" i="1" a="1"/>
  <c r="E31" i="1" s="1"/>
  <c r="C31" i="1" a="1"/>
  <c r="C31" i="1" s="1"/>
  <c r="A31" i="1" a="1"/>
  <c r="A31" i="1" s="1"/>
  <c r="G31" i="1"/>
  <c r="D31" i="1" a="1"/>
  <c r="D31" i="1" s="1"/>
  <c r="B31" i="1" a="1"/>
  <c r="B31" i="1" s="1"/>
  <c r="F31" i="1"/>
  <c r="G12" i="1"/>
  <c r="D12" i="1" a="1"/>
  <c r="D12" i="1" s="1"/>
  <c r="B12" i="1" a="1"/>
  <c r="B12" i="1" s="1"/>
  <c r="F12" i="1"/>
  <c r="H12" i="1" a="1"/>
  <c r="H12" i="1" s="1"/>
  <c r="E12" i="1" a="1"/>
  <c r="E12" i="1" s="1"/>
  <c r="C12" i="1" a="1"/>
  <c r="C12" i="1" s="1"/>
  <c r="A12" i="1" a="1"/>
  <c r="A12" i="1" s="1"/>
  <c r="D28" i="1" a="1"/>
  <c r="D28" i="1" s="1"/>
  <c r="B28" i="1" a="1"/>
  <c r="B28" i="1" s="1"/>
  <c r="H28" i="1" a="1"/>
  <c r="H28" i="1" s="1"/>
  <c r="F28" i="1"/>
  <c r="E28" i="1" a="1"/>
  <c r="E28" i="1" s="1"/>
  <c r="C28" i="1" a="1"/>
  <c r="C28" i="1" s="1"/>
  <c r="A28" i="1" a="1"/>
  <c r="A28" i="1" s="1"/>
  <c r="G28" i="1" a="1"/>
  <c r="G28" i="1" s="1"/>
  <c r="E33" i="1"/>
  <c r="A33" i="1"/>
  <c r="H33" i="1"/>
  <c r="D33" i="1"/>
  <c r="G33" i="1"/>
  <c r="C33" i="1"/>
  <c r="F33" i="1"/>
  <c r="B33" i="1"/>
  <c r="H14" i="1" a="1"/>
  <c r="H14" i="1" s="1"/>
  <c r="F14" i="1"/>
  <c r="E14" i="1" a="1"/>
  <c r="E14" i="1" s="1"/>
  <c r="C14" i="1" a="1"/>
  <c r="C14" i="1" s="1"/>
  <c r="A14" i="1" a="1"/>
  <c r="A14" i="1" s="1"/>
  <c r="G14" i="1" a="1"/>
  <c r="G14" i="1" s="1"/>
  <c r="D14" i="1" a="1"/>
  <c r="D14" i="1" s="1"/>
  <c r="B14" i="1" a="1"/>
  <c r="B14" i="1" s="1"/>
  <c r="G30" i="1" a="1"/>
  <c r="G30" i="1" s="1"/>
  <c r="E30" i="1" a="1"/>
  <c r="E30" i="1" s="1"/>
  <c r="C30" i="1" a="1"/>
  <c r="C30" i="1" s="1"/>
  <c r="A30" i="1" a="1"/>
  <c r="A30" i="1" s="1"/>
  <c r="H30" i="1" a="1"/>
  <c r="H30" i="1" s="1"/>
  <c r="F30" i="1" a="1"/>
  <c r="F30" i="1" s="1"/>
  <c r="D30" i="1" a="1"/>
  <c r="D30" i="1" s="1"/>
  <c r="B30" i="1" a="1"/>
  <c r="B30" i="1" s="1"/>
  <c r="E9" i="1" a="1"/>
  <c r="E9" i="1" s="1"/>
  <c r="C9" i="1" a="1"/>
  <c r="C9" i="1" s="1"/>
  <c r="A9" i="1" a="1"/>
  <c r="A9" i="1" s="1"/>
  <c r="G9" i="1" a="1"/>
  <c r="G9" i="1" s="1"/>
  <c r="D9" i="1" a="1"/>
  <c r="D9" i="1" s="1"/>
  <c r="B9" i="1" a="1"/>
  <c r="B9" i="1" s="1"/>
  <c r="H9" i="1" a="1"/>
  <c r="H9" i="1" s="1"/>
  <c r="F9" i="1"/>
  <c r="G29" i="1" a="1"/>
  <c r="G29" i="1" s="1"/>
  <c r="D29" i="1" a="1"/>
  <c r="D29" i="1" s="1"/>
  <c r="B29" i="1" a="1"/>
  <c r="B29" i="1" s="1"/>
  <c r="H29" i="1" a="1"/>
  <c r="H29" i="1" s="1"/>
  <c r="F29" i="1"/>
  <c r="E29" i="1" a="1"/>
  <c r="E29" i="1" s="1"/>
  <c r="C29" i="1" a="1"/>
  <c r="C29" i="1" s="1"/>
  <c r="A29" i="1" a="1"/>
  <c r="A29" i="1" s="1"/>
  <c r="H19" i="1" a="1"/>
  <c r="H19" i="1" s="1"/>
  <c r="F19" i="1"/>
  <c r="E19" i="1" a="1"/>
  <c r="E19" i="1" s="1"/>
  <c r="C19" i="1" a="1"/>
  <c r="C19" i="1" s="1"/>
  <c r="A19" i="1" a="1"/>
  <c r="A19" i="1" s="1"/>
  <c r="G19" i="1" a="1"/>
  <c r="G19" i="1" s="1"/>
  <c r="D19" i="1" a="1"/>
  <c r="D19" i="1" s="1"/>
  <c r="B19" i="1" a="1"/>
  <c r="B19" i="1" s="1"/>
  <c r="E35" i="1"/>
  <c r="A35" i="1"/>
  <c r="H35" i="1"/>
  <c r="D35" i="1"/>
  <c r="G35" i="1"/>
  <c r="C35" i="1"/>
  <c r="F35" i="1"/>
  <c r="B35" i="1"/>
  <c r="G16" i="1" a="1"/>
  <c r="G16" i="1" s="1"/>
  <c r="D16" i="1" a="1"/>
  <c r="D16" i="1" s="1"/>
  <c r="B16" i="1" a="1"/>
  <c r="B16" i="1" s="1"/>
  <c r="H16" i="1" a="1"/>
  <c r="H16" i="1" s="1"/>
  <c r="F16" i="1"/>
  <c r="E16" i="1" a="1"/>
  <c r="E16" i="1" s="1"/>
  <c r="C16" i="1" a="1"/>
  <c r="C16" i="1" s="1"/>
  <c r="A16" i="1" a="1"/>
  <c r="A16" i="1" s="1"/>
  <c r="D32" i="1" a="1"/>
  <c r="D32" i="1" s="1"/>
  <c r="B32" i="1" a="1"/>
  <c r="B32" i="1" s="1"/>
  <c r="H32" i="1" a="1"/>
  <c r="H32" i="1" s="1"/>
  <c r="F32" i="1"/>
  <c r="E32" i="1" a="1"/>
  <c r="E32" i="1" s="1"/>
  <c r="C32" i="1" a="1"/>
  <c r="C32" i="1" s="1"/>
  <c r="A32" i="1" a="1"/>
  <c r="A32" i="1" s="1"/>
  <c r="G32" i="1" a="1"/>
  <c r="G32" i="1" s="1"/>
  <c r="E18" i="1" a="1"/>
  <c r="E18" i="1" s="1"/>
  <c r="C18" i="1" a="1"/>
  <c r="C18" i="1" s="1"/>
  <c r="A18" i="1" a="1"/>
  <c r="A18" i="1" s="1"/>
  <c r="G18" i="1" a="1"/>
  <c r="G18" i="1" s="1"/>
  <c r="D18" i="1" a="1"/>
  <c r="D18" i="1" s="1"/>
  <c r="B18" i="1" a="1"/>
  <c r="B18" i="1" s="1"/>
  <c r="H18" i="1" a="1"/>
  <c r="H18" i="1" s="1"/>
  <c r="F18" i="1"/>
  <c r="E34" i="1"/>
  <c r="A34" i="1"/>
  <c r="H34" i="1"/>
  <c r="D34" i="1"/>
  <c r="G34" i="1"/>
  <c r="C34" i="1"/>
  <c r="F34" i="1"/>
  <c r="B34" i="1"/>
  <c r="D7" i="1" a="1"/>
  <c r="D7" i="1" s="1"/>
  <c r="B7" i="1" a="1"/>
  <c r="B7" i="1" s="1"/>
  <c r="H7" i="1" a="1"/>
  <c r="H7" i="1" s="1"/>
  <c r="F7" i="1"/>
  <c r="E7" i="1" a="1"/>
  <c r="E7" i="1" s="1"/>
  <c r="C7" i="1" a="1"/>
  <c r="C7" i="1" s="1"/>
  <c r="A7" i="1" a="1"/>
  <c r="A7" i="1" s="1"/>
  <c r="G7" i="1" a="1"/>
  <c r="G7" i="1" s="1"/>
  <c r="E23" i="1" a="1"/>
  <c r="E23" i="1" s="1"/>
  <c r="G23" i="1" a="1"/>
  <c r="G23" i="1" s="1"/>
  <c r="D23" i="1" a="1"/>
  <c r="D23" i="1" s="1"/>
  <c r="H23" i="1" a="1"/>
  <c r="H23" i="1" s="1"/>
  <c r="C23" i="1" a="1"/>
  <c r="C23" i="1" s="1"/>
  <c r="A23" i="1" a="1"/>
  <c r="A23" i="1" s="1"/>
  <c r="F23" i="1"/>
  <c r="B23" i="1" a="1"/>
  <c r="B23" i="1" s="1"/>
  <c r="D20" i="1" a="1"/>
  <c r="D20" i="1" s="1"/>
  <c r="B20" i="1" a="1"/>
  <c r="B20" i="1" s="1"/>
  <c r="H20" i="1" a="1"/>
  <c r="H20" i="1" s="1"/>
  <c r="F20" i="1"/>
  <c r="E20" i="1" a="1"/>
  <c r="E20" i="1" s="1"/>
  <c r="C20" i="1" a="1"/>
  <c r="C20" i="1" s="1"/>
  <c r="A20" i="1" a="1"/>
  <c r="A20" i="1" s="1"/>
  <c r="G20" i="1" a="1"/>
  <c r="G20" i="1" s="1"/>
  <c r="E36" i="1"/>
  <c r="A36" i="1"/>
  <c r="H36" i="1"/>
  <c r="D36" i="1"/>
  <c r="G36" i="1"/>
  <c r="C36" i="1"/>
  <c r="F36" i="1"/>
  <c r="B36" i="1"/>
  <c r="G22" i="1" a="1"/>
  <c r="G22" i="1" s="1"/>
  <c r="D22" i="1" a="1"/>
  <c r="D22" i="1" s="1"/>
  <c r="B22" i="1" a="1"/>
  <c r="B22" i="1" s="1"/>
  <c r="H22" i="1" a="1"/>
  <c r="H22" i="1" s="1"/>
  <c r="F22" i="1"/>
  <c r="E22" i="1" a="1"/>
  <c r="E22" i="1" s="1"/>
  <c r="C22" i="1" a="1"/>
  <c r="C22" i="1" s="1"/>
  <c r="A22" i="1" a="1"/>
  <c r="A22" i="1" s="1"/>
  <c r="G17" i="1" a="1"/>
  <c r="G17" i="1" s="1"/>
  <c r="E17" i="1" a="1"/>
  <c r="E17" i="1" s="1"/>
  <c r="C17" i="1" a="1"/>
  <c r="C17" i="1" s="1"/>
  <c r="A17" i="1" a="1"/>
  <c r="A17" i="1" s="1"/>
  <c r="H17" i="1" a="1"/>
  <c r="H17" i="1" s="1"/>
  <c r="F17" i="1" a="1"/>
  <c r="F17" i="1" s="1"/>
  <c r="D17" i="1" a="1"/>
  <c r="D17" i="1" s="1"/>
  <c r="B17" i="1" a="1"/>
  <c r="B17" i="1" s="1"/>
  <c r="D25" i="1" a="1"/>
  <c r="D25" i="1" s="1"/>
  <c r="B25" i="1" a="1"/>
  <c r="B25" i="1" s="1"/>
  <c r="H25" i="1" a="1"/>
  <c r="H25" i="1" s="1"/>
  <c r="F25" i="1"/>
  <c r="E25" i="1" a="1"/>
  <c r="E25" i="1" s="1"/>
  <c r="C25" i="1" a="1"/>
  <c r="C25" i="1" s="1"/>
  <c r="A25" i="1" a="1"/>
  <c r="A25" i="1" s="1"/>
  <c r="G25" i="1" a="1"/>
  <c r="G25" i="1" s="1"/>
  <c r="H11" i="1" a="1"/>
  <c r="H11" i="1" s="1"/>
  <c r="F11" i="1"/>
  <c r="E11" i="1" a="1"/>
  <c r="E11" i="1" s="1"/>
  <c r="C11" i="1" a="1"/>
  <c r="C11" i="1" s="1"/>
  <c r="A11" i="1" a="1"/>
  <c r="A11" i="1" s="1"/>
  <c r="G11" i="1" a="1"/>
  <c r="G11" i="1" s="1"/>
  <c r="D11" i="1" a="1"/>
  <c r="D11" i="1" s="1"/>
  <c r="B11" i="1" a="1"/>
  <c r="B11" i="1" s="1"/>
  <c r="H27" i="1" a="1"/>
  <c r="H27" i="1" s="1"/>
  <c r="F27" i="1"/>
  <c r="E27" i="1" a="1"/>
  <c r="E27" i="1" s="1"/>
  <c r="C27" i="1" a="1"/>
  <c r="C27" i="1" s="1"/>
  <c r="A27" i="1" a="1"/>
  <c r="A27" i="1" s="1"/>
  <c r="G27" i="1" a="1"/>
  <c r="G27" i="1" s="1"/>
  <c r="D27" i="1" a="1"/>
  <c r="D27" i="1" s="1"/>
  <c r="B27" i="1" a="1"/>
  <c r="B27" i="1" s="1"/>
  <c r="G8" i="1" a="1"/>
  <c r="G8" i="1" s="1"/>
  <c r="D8" i="1" a="1"/>
  <c r="D8" i="1" s="1"/>
  <c r="B8" i="1" a="1"/>
  <c r="B8" i="1" s="1"/>
  <c r="H8" i="1" a="1"/>
  <c r="H8" i="1" s="1"/>
  <c r="F8" i="1"/>
  <c r="E8" i="1" a="1"/>
  <c r="E8" i="1" s="1"/>
  <c r="C8" i="1" a="1"/>
  <c r="C8" i="1" s="1"/>
  <c r="A8" i="1" a="1"/>
  <c r="A8" i="1" s="1"/>
  <c r="H24" i="1" a="1"/>
  <c r="H24" i="1" s="1"/>
  <c r="F24" i="1"/>
  <c r="E24" i="1" a="1"/>
  <c r="E24" i="1" s="1"/>
  <c r="C24" i="1" a="1"/>
  <c r="C24" i="1" s="1"/>
  <c r="A24" i="1" a="1"/>
  <c r="A24" i="1" s="1"/>
  <c r="G24" i="1" a="1"/>
  <c r="G24" i="1" s="1"/>
  <c r="D24" i="1" a="1"/>
  <c r="D24" i="1" s="1"/>
  <c r="B24" i="1" a="1"/>
  <c r="B24" i="1" s="1"/>
  <c r="G10" i="1" a="1"/>
  <c r="G10" i="1" s="1"/>
  <c r="E10" i="1" a="1"/>
  <c r="E10" i="1" s="1"/>
  <c r="C10" i="1" a="1"/>
  <c r="C10" i="1" s="1"/>
  <c r="A10" i="1" a="1"/>
  <c r="A10" i="1" s="1"/>
  <c r="H10" i="1" a="1"/>
  <c r="H10" i="1" s="1"/>
  <c r="F10" i="1" a="1"/>
  <c r="F10" i="1" s="1"/>
  <c r="D10" i="1" a="1"/>
  <c r="D10" i="1" s="1"/>
  <c r="B10" i="1" a="1"/>
  <c r="B10" i="1" s="1"/>
  <c r="G26" i="1"/>
  <c r="D26" i="1" a="1"/>
  <c r="D26" i="1" s="1"/>
  <c r="B26" i="1" a="1"/>
  <c r="B26" i="1" s="1"/>
  <c r="F26" i="1"/>
  <c r="H26" i="1" a="1"/>
  <c r="H26" i="1" s="1"/>
  <c r="E26" i="1" a="1"/>
  <c r="E26" i="1" s="1"/>
  <c r="C26" i="1" a="1"/>
  <c r="C26" i="1" s="1"/>
  <c r="A26" i="1" a="1"/>
  <c r="A26" i="1" s="1"/>
</calcChain>
</file>

<file path=xl/sharedStrings.xml><?xml version="1.0" encoding="utf-8"?>
<sst xmlns="http://schemas.openxmlformats.org/spreadsheetml/2006/main" count="297" uniqueCount="224">
  <si>
    <t>Choose Special Tag below.</t>
  </si>
  <si>
    <t>Name</t>
  </si>
  <si>
    <t>Affiliation</t>
  </si>
  <si>
    <t>Email</t>
  </si>
  <si>
    <t>Method Tags</t>
  </si>
  <si>
    <t>Scientific Tags</t>
  </si>
  <si>
    <t>Special Tags</t>
  </si>
  <si>
    <t>Website URL</t>
  </si>
  <si>
    <t>Short description of research</t>
  </si>
  <si>
    <t>Characterization/Experiment</t>
  </si>
  <si>
    <t>Quantum physics</t>
  </si>
  <si>
    <t>Industry collaboration</t>
  </si>
  <si>
    <t>Modelling/Simulation</t>
  </si>
  <si>
    <t>Quantum technology</t>
  </si>
  <si>
    <t>MAX IV</t>
  </si>
  <si>
    <t>Processing/Nanofabrication</t>
  </si>
  <si>
    <t>Quantum information</t>
  </si>
  <si>
    <t>ESS</t>
  </si>
  <si>
    <t>Theory</t>
  </si>
  <si>
    <t>Low-temperature transport</t>
  </si>
  <si>
    <t>Wetlab/Biochemistry</t>
  </si>
  <si>
    <t>Renewable energy</t>
  </si>
  <si>
    <t>Nanothermodynamics</t>
  </si>
  <si>
    <t>Photonics</t>
  </si>
  <si>
    <t>Electronics</t>
  </si>
  <si>
    <t>Devices</t>
  </si>
  <si>
    <t>Exploratory nanofabrication</t>
  </si>
  <si>
    <t>Neural networks</t>
  </si>
  <si>
    <t>Materials science</t>
  </si>
  <si>
    <t>Epitaxy</t>
  </si>
  <si>
    <t>Biological applications</t>
  </si>
  <si>
    <t>Nanosafety</t>
  </si>
  <si>
    <t>Neuroscience</t>
  </si>
  <si>
    <t>Nano-medicine</t>
  </si>
  <si>
    <t>Biochemistry</t>
  </si>
  <si>
    <t>Microfluidics/Nanofluidics</t>
  </si>
  <si>
    <t>Biophysics</t>
  </si>
  <si>
    <t>Surface characterization/STM/AFM</t>
  </si>
  <si>
    <t>Electron microscopy</t>
  </si>
  <si>
    <t>Optics/Lasers, including ultrafast techniques</t>
  </si>
  <si>
    <t>Neutrons/ESS</t>
  </si>
  <si>
    <t>Synchrotron radiation/MAX IV</t>
  </si>
  <si>
    <t>Optical characterisation</t>
  </si>
  <si>
    <t>Martin Leijnse</t>
  </si>
  <si>
    <t>FTF</t>
  </si>
  <si>
    <t>martin.leijnse@ftf.lth.se</t>
  </si>
  <si>
    <t>Modelling/Simulation, Theory</t>
  </si>
  <si>
    <t>Quantum physics, Quantum technology, Quantum information, Low-temperature transport, Nanothermodynamics</t>
  </si>
  <si>
    <t>I am a theoretical condensed matter physicist primarily interested in nanoscale systems. On such small length scales, the physics is drastically different from what we know in our all-day life and is dominated by the laws of quantum mechanics. I investigate different ways of taking advantage of quantum mechanics to design for example electronic components with desirable properties.</t>
  </si>
  <si>
    <t>Maria E Messing</t>
  </si>
  <si>
    <t>Solid State Physics</t>
  </si>
  <si>
    <t>maria.messing@ftf.lth.se</t>
  </si>
  <si>
    <t>Characterization/Experiment, Processing/Nanofabrication</t>
  </si>
  <si>
    <t>Materials science, Epitaxy, Nanosafety, Electron microscopy, Synchrotron radiation/MAX IV</t>
  </si>
  <si>
    <t xml:space="preserve">Maria Messing's research group work on generation and characterization of engineered nanoparticles and their applications. New nanoparticle materials are mainly generated by aerosol methods and electron microscopy, XRD and XPS are common methods of characterization. Applications of the nanoparticles mainly include catalysis, nanowire growth and magnetic studies. The group also work on how to handle nanoparticles in a safe and sustainable manner and use engineered nanoparticles as test systems for research on nano safety. </t>
  </si>
  <si>
    <t>Jakob Löndahl</t>
  </si>
  <si>
    <t>Aerosol Technology</t>
  </si>
  <si>
    <t>jakob.londahl@design.lth.se</t>
  </si>
  <si>
    <t>Characterization/Experiment, Wetlab/Biochemistry</t>
  </si>
  <si>
    <t>Devices, Biological applications, Nano-medicine</t>
  </si>
  <si>
    <t>Airborne particles, or aerosols, are present in all environments where there are humans and they are of crucial importance in numerous fields such as diagnosis of the lungs, combustion physics, atmospheric science, surface coating, inhaled drug delivery, clean room technology and air quality control. Our research focus on medical applications of aerosols: detection of lung disease with nanoparticles and transmission of airborne disease in indoor environments. We work with a range of measurement techniques and also develop new instrumentation for use of nanoparticles in medicine.</t>
  </si>
  <si>
    <t>Edvin Lundgren</t>
  </si>
  <si>
    <t>Institute of Physics, Synchrotron Radiation Research</t>
  </si>
  <si>
    <t>edvin.lundgren@sljus.lu.se</t>
  </si>
  <si>
    <t>Exploratory nanofabrication, Materials science, Surface characterization/STM/AFM, Optics/Lasers, including ultrafast techniques, Synchrotron radiation/MAX IV</t>
  </si>
  <si>
    <t>The research of Prof. Lundgren is focused on surface structure and applying in-situ synchrotron based techniques to material systems under working conditions. Lundgren and co-workers are responsible for three UHV Scanning Probe Microscopy systems at Lund University, and he performs synchrotron based research around the world. The research has led to the discovery of a new set of ultrathin oxides on late transition metals, atomic scale views on nano structures such as quantum dots and nanowires and pioneering work on in situ studies of catalysts and model electrodes under operating conditions. He has published more than 230 peer reviewed articles cited 9100 times and has an h-index of 55.</t>
  </si>
  <si>
    <t>Andreas Wacker</t>
  </si>
  <si>
    <t>Mathematical Physics</t>
  </si>
  <si>
    <t>Quantum physics, Quantum technology, Nanothermodynamics, Devices, Optics/Lasers, including ultrafast techniques</t>
  </si>
  <si>
    <t xml:space="preserve">Our main  theme is to develop simulation schemes for electron transport under quantum confinement. Currently, we consider  quantum cascade lasers, nanowire devices, and exciton kinetics. Particular emphasis is given to the quantitative comparison with ongoing experiments at NanoLund and further groups abroad. In a typical master thesis the student applies existing simulation packages to identity the physical origin in experimental data and/or further refines  the theoretical approach. </t>
  </si>
  <si>
    <t>Mattias Borg</t>
  </si>
  <si>
    <t>Electrical and Information Technology</t>
  </si>
  <si>
    <t>Characterization/Experiment, Modelling/Simulation, Processing/Nanofabrication</t>
  </si>
  <si>
    <t>Electronics, Devices, Exploratory nanofabrication, Neural networks, Materials science</t>
  </si>
  <si>
    <t>Mattias Borg's research within the Nanoelectronics group focuses on which direction to take electronics in the next decades. The research includes new methods for heterointegration of materials with Si technology, exploring new device concepts and architectures such as negative capacitance FETs, non-volatile memory and artificial neural network hardware. A master project with Mattias would in most cases consist of experimental work in the LNL combined with device characterization, although simulation projects using COMSOL are also available.</t>
  </si>
  <si>
    <t>Heiner Linke</t>
  </si>
  <si>
    <t>heiner.linke@ftf.lth.se</t>
  </si>
  <si>
    <t>Characterization/Experiment, Modelling/Simulation, Processing/Nanofabrication, Wetlab/Biochemistry</t>
  </si>
  <si>
    <t>Low-temperature transport, Nanothermodynamics, Photonics, Microfluidics/Nanofluidics, Biophysics</t>
  </si>
  <si>
    <t xml:space="preserve">Heiner Linke's research group uses experimental and numerical methods to study phenomena in diverse systems such as semiconductor nanostructures, biomolecular systems and fluids. An overall question is how thermal fluctuations in non-equilibrium systems can be harvested to produce useful work, for example in thermoelectricity or in molecular motors. This includes research in nanothermodynamics and in the use of molecular motors, for example for parallel computing.  </t>
  </si>
  <si>
    <t>Reine Wallenberg</t>
  </si>
  <si>
    <t>nCHREM / Materials Chemistry</t>
  </si>
  <si>
    <t>Renewable energy, Photonics, Exploratory nanofabrication, Materials science, Electron microscopy</t>
  </si>
  <si>
    <t>Reine Wallenberg's group are researching in many aspects of Materials science and are involved in research on nanowires,  catalysts, and small particles in general. We specialise in characterisation down to the atomic scale, in real time, using in-situ electron microscopy as main technique. Our microscopy center covers a wide area from proteins to polymers to semiconductors and other inorganic materials. We are interested in developing new advanced imaging techniques, e.g. nanoscale tomography.</t>
  </si>
  <si>
    <t>Ville Maisi</t>
  </si>
  <si>
    <t>ville.maisi@ftf.lth.se</t>
  </si>
  <si>
    <t>Characterization/Experiment, Modelling/Simulation, Processing/Nanofabrication, Theory</t>
  </si>
  <si>
    <t>Quantum physics, Quantum technology, Quantum information, Low-temperature transport, Nanothermodynamics, Electronics, Devices, Materials science, Epitaxy, Electron microscopy</t>
  </si>
  <si>
    <t>Ville Maisi's research interests lies around single-electron devices where the movement of individual electrons is controlled. On one hand, our research of these devices aims to develop applications such as thermometers, quantized electrical current sources and qubits for quantum computing. On the other hand, these devices suit ideally for addressing fundamental physics questions because their operation is based on quantum mechanics. In addition, these nanometer-sized devices are so small that fluctuations in them play an important role. This opens up an excellent opportunity to study fluctuations and non-equilibrium thermodynamics experimentally. The nanothermodynamics of the small systems has become an active field of paramount importance in recent years as the size of electronic devices continue to shrink towards the atomic scale.</t>
  </si>
  <si>
    <t>Jonas Johansson</t>
  </si>
  <si>
    <t>jonas.johansson@ftf.lth.se</t>
  </si>
  <si>
    <t>Materials science, Epitaxy</t>
  </si>
  <si>
    <t>Modeling (classical nucleation theory and mass transport) of metal particle assisted semiconductor nanowire growth.</t>
  </si>
  <si>
    <t>Jesper Wallentin</t>
  </si>
  <si>
    <t>Synchrotron Radiation Research</t>
  </si>
  <si>
    <t>jesper.wallentin@sljus.lu.se</t>
  </si>
  <si>
    <t>Photonics, Devices, Materials science, Synchrotron radiation/MAX IV</t>
  </si>
  <si>
    <t>My research studies single nanostructure devices using coherent X-ray imaging and X-ray diffraction. In particular, I'm developing techniques for investigations that combine hard X-ray imaging and X-ray diffraction with electrical measurements. I have students doing device processing in the Lund Nano Lab, experiments at synchrotrons, as well as computer modeling.</t>
  </si>
  <si>
    <t>Claes Thelander</t>
  </si>
  <si>
    <t>claes.thelander@ftf.lth.se</t>
  </si>
  <si>
    <t>Quantum physics, Quantum technology, Low-temperature transport, Electronics, Devices, Exploratory nanofabrication, Materials science</t>
  </si>
  <si>
    <t xml:space="preserve">We study electron transport at low temperature in carefully designed nanowire crystals. We are particularly interested in the physics of artificial atoms and molecules based on quantum dots, which we realize within nanowires grown from exotic materials. </t>
  </si>
  <si>
    <t>Stefan Kröll</t>
  </si>
  <si>
    <t>Atomic Physics</t>
  </si>
  <si>
    <t>stefan.kroll@fysik.lth.se</t>
  </si>
  <si>
    <t>Characterization/Experiment, Modelling/Simulation</t>
  </si>
  <si>
    <t>Quantum physics, Quantum technology, Quantum information, Photonics, Biophysics, Optics/Lasers, including ultrafast techniques</t>
  </si>
  <si>
    <t xml:space="preserve">Quantum information processing and communication can be regarded as one of today’s most important challenges in the basic science underlying the field of computing and communication. The Quantum Information Group develops quantum hardware based on inorganic crystals doped with rare-earth ions, for use in quantum computing and quantum memories. Controlling the amplitude and phase of the quantum mechanical wave function is a key requirement for quantum information applications. Rare-earth-doped solid state systems offer unique opportunities in this respect as they have coherence times that range from milliseconds up to minutes. The group also actively works with strong slow light effects in these materials, where the speed of light is reduced by several orders of magnitude. This includes applications in medical imaging and laser frequency stabilization.
</t>
  </si>
  <si>
    <t>Thomas Laurell</t>
  </si>
  <si>
    <t>Biomedical Engineering</t>
  </si>
  <si>
    <t>thomas.laurell@bme.lth.se</t>
  </si>
  <si>
    <t>Devices, Neuroscience, Nano-medicine, Biochemistry, Microfluidics/Nanofluidics, Biophysics</t>
  </si>
  <si>
    <t xml:space="preserve">Thomas Laurell's group has a focus on microfluidics and lab-on-a-chip research in biomedical applications. Focus is on development of new enabling microfluidic technology in preclinical and clinical research.  Laurell run laboratories both at the engineering faculty (E-/D-building), developing new microchip technology and a biomedical laboratory at the Biomedical Center, where investigations of our new lab-on-a-chip developments are performed in preclinical and clinical applications.  Keywords: microfluidics, lab-on-achip, organs-on-a-chip, acoustofluidics, cell handling/sorting, cytometry, diagnostics, disease biomarkers, cancer, sepsis, extracellular vesicles, cardiovascular disease, infection medicine, neurodegenerative diseases. </t>
  </si>
  <si>
    <t>Eva Unger</t>
  </si>
  <si>
    <t>Chemical Physics / Helmholtz Zentrum Berlin</t>
  </si>
  <si>
    <t>Renewable energy, Devices, Materials science</t>
  </si>
  <si>
    <t>MAX IV, Industry collaboration</t>
  </si>
  <si>
    <t>Hybrid perovskite optoelectronic devices</t>
  </si>
  <si>
    <t>Jonas Tegenfeldt</t>
  </si>
  <si>
    <t>jonas.tegenfeldt@ftf.lth.se</t>
  </si>
  <si>
    <t>Biological applications, Nano-medicine, Microfluidics/Nanofluidics, Biophysics</t>
  </si>
  <si>
    <t>The Tegenfeldt group's research is focused on developing and using analysis tools based on micro- and nanofluidics technologies that allow the use of ultrasmall amounts of sample and reagents. The ability to make controlled measurements at the particle and molecular scale yields unique opportunities to probe detailed sample characteristics with novel applications in particle sorting and DNA analysis as a result.</t>
  </si>
  <si>
    <t>Erik Swietlicki</t>
  </si>
  <si>
    <t>Nuclear Physics</t>
  </si>
  <si>
    <t>erik.swietlicki@nuclear.lu.se</t>
  </si>
  <si>
    <t>Research is motivated by the effects of atmospheric aerosols on climate, environment and human health. Nearly 30 years of experience in atmospheric aerosol science (measurement technology, emissions, particle formation, transformation and dynamics, particle hygroscopic growth and aerosol-cloud interactions, long-range transport, source-receptor relationships, particle deposition in the human respiratory tract). Research includes a combination of laboratory experiments, instrument development, field intensive campaign as well as long-term aerosol measurements at various sites, process modeling of aerosol dynamics and chemical composition, and implementation of aerosol processes in climate and air quality models.</t>
  </si>
  <si>
    <t>Peter Samuelsson</t>
  </si>
  <si>
    <t xml:space="preserve">Mathematical Physics </t>
  </si>
  <si>
    <t>In the Mesoscopic Physics Group, we are working towards a better understanding of nanoscale systems, where phase coherence meets fluctuations. Our goal thereby is to accelerate and contribute to the development of quantum technologies which make use of intriguing quantum features such as coherence and entanglement. Examples of research topics include quantum thermodynamics in mesoscopic and nanoscale conductors, electronic entanglement, generation and detection in mesoscopic systems, and quantum transport in circuit quantum electrodynamic systems.</t>
  </si>
  <si>
    <t>Peter Jönsson</t>
  </si>
  <si>
    <t>Physical Chemistry</t>
  </si>
  <si>
    <t>peter.jonsson@fkem1.lu.se</t>
  </si>
  <si>
    <t>Characterization/Experiment, Modelling/Simulation, Theory, Wetlab/Biochemistry</t>
  </si>
  <si>
    <t>Biological applications, Biochemistry, Microfluidics/Nanofluidics, Biophysics, Optics/Lasers, including ultrafast techniques</t>
  </si>
  <si>
    <t>Peter Jönsson's research group aims at better understanding the interactions between molecules at biointerfaces. This involves developing new tools to study membranes and membrane proteins as well as understanding the role different proteins has in starting an immune response. Key methods and sysetms used in the group are: fluorescence microscopy (single molecule, superresolution, TIRF), live cells and cell membrane mimics, micro- and nanopipette manipulation.</t>
  </si>
  <si>
    <t>Tommy Cedervall</t>
  </si>
  <si>
    <t>Biochemistry and Structural Biology</t>
  </si>
  <si>
    <t>tommy.cedervall@biochemistry.lu.se</t>
  </si>
  <si>
    <t>Nanosafety, Nano-medicine, Biochemistry</t>
  </si>
  <si>
    <t>Tommy Cedervall's research group study the biological effects of nanomaterial on aquatic eco systems and single organisms from an environmental nanosafety aspect. Furthermore, structural and functional changes in proteins following interactions with nanomaterial is in detail studied and linked with the impact on organisms as well as with possible comlications or benefits within nano medicine.</t>
  </si>
  <si>
    <t>Stephanie Reimann</t>
  </si>
  <si>
    <t>Quantum physics, Quantum technology, Quantum information, Nanothermodynamics, Materials science</t>
  </si>
  <si>
    <t>Stephanie Reimann's research group sets focus on the theory of quantum many-body systems, from ultra-cold atomic quantum gases to nanostructures. Presently we work on the quantum thermodynamics of interacting finite boson and fermion systems, and self-bound ultra-cold bosonic quantum droplets.</t>
  </si>
  <si>
    <t>Rainer Timm</t>
  </si>
  <si>
    <t>rainer.timm@sljus.lu.se</t>
  </si>
  <si>
    <t>Materials science, Surface characterization/STM/AFM, Synchrotron radiation/MAX IV</t>
  </si>
  <si>
    <t>Rainer Timm's research focuses on the atomic-scale characterization of semiconductor nanostructures, especially III-V semiconductor nanowires, including analysis of the atomic surface structure, resulting local electronic properties, the chemical and structural composition of interfaces, and in-situ studies of such nanostructure properties during device operation.
With scanning probe techniques like scanning tunneling microscopy and spectroscopy (STM/S) or conductive atomic force microscopy (AFM), the atomic structure and resulting electronic properties of nanowire surfaces are investigated, including local effects at nanowire heterostructures consisting of different materials or crystal structure. Using advanced STM geometries, also the interior structure of nanowires or mechanical and transport properties of individual upright standing nanowires can be revealed. From AFM and STM/S studies on individually contacted nanowires, we explore the interplay between local surface structure and electrical device performance for nanowire devices like tunnel diodes or solar cells.
As complementary technique he is using X-ray photoemission-based microscopy and spectroscopy at the MAX IV laboratory and other synchrotron facilities, for investigating the structure and chemical composition of surfaces and interfaces, e.g. doping profiles of individual nanowires or shallow interfaces of nanowire transistors with dielectric thin films. These techniques include X-ray Photoemission Spectroscopy (XPS) at ultrahigh vacuum or near-ambient conditions, nano-focus XPS, and X-ray diffraction.</t>
  </si>
  <si>
    <t>Jens Uhlig</t>
  </si>
  <si>
    <t>Chemical Physics</t>
  </si>
  <si>
    <t>jens.uhlig@chemphys.lu.se</t>
  </si>
  <si>
    <t>Renewable energy, Materials science, Microfluidics/Nanofluidics, Optics/Lasers, including ultrafast techniques, Synchrotron radiation/MAX IV</t>
  </si>
  <si>
    <t>Jens Uhlig group uses steady state and time-resolved x-ray spectroscopic techniques to investigate charge carrier dynamics in a wide variety of materials. A common theme is to determine the rate and identity of occupied and unoccupied orbitals strongly localized on a single atomic type. While these measurements are by necessity ensemble measurement, the spatial resolution is gained by the selection of atoms in unique positions. Classical materials investigated are e.g. the reaction at the catalytic sites in sulphur doped carbon nano dots, the dynamics around the central metal atom in metal-organic light sensitizer or the charge transfer in polymer building blocks investigated at e.g. the phosphor groups. We use XAS and XES at synchrotron facilities like MAXIV, linear accelerator facilities like FEMTOMAX or the free-electron laser facilities, but also table top laboratory spectroscopy. The latter is our own invention and based on a strong laser pulse focused onto a water jet, creating sub-picosecond burst of x-rays that are investigated by a novel energy dispersive direct detection microcalorimeter with high energy resolution. We also develop and use python code to simulate and analyse our complex spectra. Work can focus on practical or theoretical aspects of this work.</t>
  </si>
  <si>
    <t>Christina Isaxon</t>
  </si>
  <si>
    <t>Ergonomics and Aerosol Tehnology</t>
  </si>
  <si>
    <t>christina.isaxon@design.lth.se</t>
  </si>
  <si>
    <t>We use advanced on- and off-line measurement techniques to assess emissions and exposure of airborne nanoparticles in any environments (worklpaces in particular). In our well-equipped lab, we can study both particle characteristics and dynamic processes of airborne nanoparticles.</t>
  </si>
  <si>
    <t>Adam Burke</t>
  </si>
  <si>
    <t>adam.burke@ftf.lth.se</t>
  </si>
  <si>
    <t>Quantum physics, Low-temperature transport, Nanothermodynamics, Electronics, Devices</t>
  </si>
  <si>
    <t>Adam Burke’s research group focuses on the development and electrical transport characterization of nanostructure devices, with particular emphasis on low temperature measurements in the presence of external magnetic fields. Specific research interests include: advanced nanofabrication techniques, nanowire-based quantum dot devices with integrated charge detection, and spin transport physics in III-V nanowire devices.</t>
  </si>
  <si>
    <t>Martin Magnusson</t>
  </si>
  <si>
    <t>martin.magnusson@ftf.lth.se</t>
  </si>
  <si>
    <t>Renewable energy, Materials science, Epitaxy, Nanosafety, Optical characterisation</t>
  </si>
  <si>
    <t>Martin Magnusson's research is in materials physics directed towards semiconductor nanostructures. In particular, aerosol-based methods are used to create nanoparticles and nanowires directly in the gas phase, a process known as Aerotaxy. Master thesis ideas: Generation of metal alloy nanpoarticles as seeds for Aerotaxy growth; In situ optical characterization of nanowire growth.</t>
  </si>
  <si>
    <t>magnus.borgstrom@ftf.lth.se</t>
  </si>
  <si>
    <t>Renewable energy, Photonics, Materials science, Epitaxy</t>
  </si>
  <si>
    <t>My research is towards epitaxial growth, processing and characterisation of nanostructures. I am interested in the understanding of fundamental growth processes and materials properties, as well as the development of more applied structures, especially with respect to energy related research.</t>
  </si>
  <si>
    <t>Medical faculty, Inst Clinical Sciences, Div. of Ophthalmology</t>
  </si>
  <si>
    <t>maria_thereza.perez@med.lu.se</t>
  </si>
  <si>
    <t>Devices, Neural networks, Biological applications, Neuroscience, Nano-medicine</t>
  </si>
  <si>
    <t>At the later stages of some retinal diseases, most photosensitive cells of the retina can be lost, resulting in partial or complete blindness. One alternative for these patients is to replace function through a prosthetic device. Retinal implants available today already provide patients with some light perception. However, current devices rely either on cameras to capture the image, which needs to be processed before it can stimulate the retinal cells, or on micro-photodiode light detectors, which generate images, but with rather low resolution.
The ultimate goal of the work is to produce arrays of vertical nanowires (NW) to be used in a new generation of implantable devices that will provide partial eyesight to patients suffering from retinal disease. A number of ongoing and planned studies examine several aspects with the objective to:
(1) Optimize the design and functionalization of the array to obtain optimal NW-cell interaction with adult neuronal cells.
(2) Develop arrays of photovoltaic NW for power-autonomous retinal cell stimulation.
This is a joint collaboration between the Divisions of Ophthalmology and NanoLund at Solid State Physics at Lund University.</t>
  </si>
  <si>
    <t>Jenny Rissler</t>
  </si>
  <si>
    <t>Design Sciences and RISE</t>
  </si>
  <si>
    <t>Jenny works as a researcher at the RISE Research Institute of Sweden and as a senior lecturer in the aerosol group at Design Sciences. The field of her research is aerosols and colloids with a variety of applications - from drugs to nanotechnology, emissions and exposure. Jenny has worked in nanosafety for the past ten years, with the risks and opportunities associated with the new nanomaterials being developed, focusing on airborne exposure, and in recent years towards waste treatment and disposal of nanomaterials.</t>
  </si>
  <si>
    <t>Helper 1</t>
  </si>
  <si>
    <t>Helper 2.1</t>
  </si>
  <si>
    <t>Helper 2.2</t>
  </si>
  <si>
    <t>Helper 3.1</t>
  </si>
  <si>
    <t>Helper 3.2</t>
  </si>
  <si>
    <t>Helper 3.3</t>
  </si>
  <si>
    <t>Helper 4</t>
  </si>
  <si>
    <t>Helper 5</t>
  </si>
  <si>
    <t>Helper 6</t>
  </si>
  <si>
    <t>-</t>
  </si>
  <si>
    <t>Choose Method tags in the coloured fields below. (Either of choices below are included in selection)</t>
  </si>
  <si>
    <t>Choose Scientific Tags in the coloured fields below. (All choices below are included in selection)</t>
  </si>
  <si>
    <t>https://nano.lu.se/martin-leijnse</t>
  </si>
  <si>
    <t>https://nano.lu.se/jakob-londahl</t>
  </si>
  <si>
    <t>https://nano.lu.se/edvin-lundgren</t>
  </si>
  <si>
    <t>https://nano.lu.se/andreas-wacker</t>
  </si>
  <si>
    <t>https://nano.lu.se/mattias-borg</t>
  </si>
  <si>
    <t>https://nano.lu.se/heiner-linke</t>
  </si>
  <si>
    <t>https://nano.lu.se/reine-wallenberg</t>
  </si>
  <si>
    <t>https://nano.lu.se/ville-maisi</t>
  </si>
  <si>
    <t>https://nano.lu.se/jonas-johansson</t>
  </si>
  <si>
    <t>https://nano.lu.se/jesper-wallentin</t>
  </si>
  <si>
    <t>https://nano.lu.se/claes-thelander</t>
  </si>
  <si>
    <t>https://nano.lu.se/stefan-kroll</t>
  </si>
  <si>
    <t>https://nano.lu.se/thomas-laurell</t>
  </si>
  <si>
    <t>https://nano.lu.se/eva-unger</t>
  </si>
  <si>
    <t>eva.unger@chemphys.lu.se</t>
  </si>
  <si>
    <t>https://nano.lu.se/jonas-tegenfeldt</t>
  </si>
  <si>
    <t>andreas.wacker@fysik.lu.se</t>
  </si>
  <si>
    <t>mattias.borg@eit.lth.se</t>
  </si>
  <si>
    <t>reine.wallenberg@chem.lu.se</t>
  </si>
  <si>
    <t>https://nano.lu.se/erik-swietlicki</t>
  </si>
  <si>
    <t>peter.samuelsson@teorfys.lu.se</t>
  </si>
  <si>
    <t>https://nano.lu.se/peter-samuelsson</t>
  </si>
  <si>
    <t>https://nano.lu.se/peter-jonsson</t>
  </si>
  <si>
    <t>https://nano.lu.se/tommy-cedervall</t>
  </si>
  <si>
    <t>stephanie.reimann@matfys.lth.se</t>
  </si>
  <si>
    <t>https://nano.lu.se/stephanie-reimann</t>
  </si>
  <si>
    <t>https://nano.lu.se/rainer-timm</t>
  </si>
  <si>
    <t>https://nano.lu.se/jens-uhlig</t>
  </si>
  <si>
    <t>https://nano.lu.se/christina-isaxon</t>
  </si>
  <si>
    <t>https://nano.lu.se/adam-burke</t>
  </si>
  <si>
    <t>https://nano.lu.se/martin-magnusson</t>
  </si>
  <si>
    <t>Magnus Borgström</t>
  </si>
  <si>
    <t>https://nano.lu.se/magnus-borgstrom</t>
  </si>
  <si>
    <t>Maria Thereza Perez</t>
  </si>
  <si>
    <t>https://nano.lu.se/maria-thereza-perez</t>
  </si>
  <si>
    <t>jenny.rissler@design.lth.se</t>
  </si>
  <si>
    <t>https://nano.lu.se/jenny-rissler</t>
  </si>
  <si>
    <t>https://nano.lu.se/maria-messing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</si>
</sst>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charset val="1"/>
    </font>
    <font>
      <b/>
      <sz val="11"/>
      <color rgb="FF000000"/>
      <name val="Calibri"/>
      <charset val="1"/>
    </font>
    <font>
      <sz val="10"/>
      <name val="Arial"/>
      <charset val="1"/>
    </font>
    <font>
      <u/>
      <sz val="10"/>
      <color rgb="FF0000FF"/>
      <name val="Arial"/>
      <charset val="1"/>
    </font>
    <font>
      <b/>
      <sz val="10"/>
      <color rgb="FF000000"/>
      <name val="Arial"/>
      <charset val="1"/>
    </font>
    <font>
      <sz val="10"/>
      <color rgb="FF000000"/>
      <name val="Arial"/>
      <charset val="1"/>
    </font>
    <font>
      <sz val="10"/>
      <color rgb="FF000000"/>
      <name val="arial"/>
      <family val="2"/>
      <charset val="1"/>
    </font>
    <font>
      <sz val="11"/>
      <color rgb="FF000000"/>
      <name val="Calibri"/>
      <family val="2"/>
    </font>
    <font>
      <b/>
      <sz val="11"/>
      <color rgb="FF000000"/>
      <name val="Calibri"/>
      <family val="2"/>
    </font>
    <font>
      <b/>
      <sz val="12"/>
      <color rgb="FF000000"/>
      <name val="Calibri"/>
      <family val="2"/>
    </font>
  </fonts>
  <fills count="5">
    <fill>
      <patternFill patternType="none"/>
    </fill>
    <fill>
      <patternFill patternType="gray125"/>
    </fill>
    <fill>
      <patternFill patternType="solid">
        <fgColor rgb="FF70AD47"/>
        <bgColor rgb="FF339966"/>
      </patternFill>
    </fill>
    <fill>
      <patternFill patternType="solid">
        <fgColor theme="5" tint="0.39997558519241921"/>
        <bgColor rgb="FFFF8080"/>
      </patternFill>
    </fill>
    <fill>
      <patternFill patternType="solid">
        <fgColor theme="9"/>
        <bgColor rgb="FF339966"/>
      </patternFill>
    </fill>
  </fills>
  <borders count="7">
    <border>
      <left/>
      <right/>
      <top/>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0" fontId="0" fillId="0" borderId="0" xfId="0" applyFont="1"/>
    <xf numFmtId="0" fontId="3" fillId="0" borderId="0" xfId="0" applyFont="1"/>
    <xf numFmtId="0" fontId="4" fillId="0" borderId="0" xfId="0" applyFont="1"/>
    <xf numFmtId="0" fontId="5" fillId="0" borderId="1" xfId="0" applyFont="1" applyBorder="1" applyAlignment="1">
      <alignment wrapText="1"/>
    </xf>
    <xf numFmtId="0" fontId="5" fillId="0" borderId="0" xfId="0" applyFont="1"/>
    <xf numFmtId="0" fontId="5" fillId="0" borderId="1" xfId="0" applyFont="1" applyBorder="1" applyAlignment="1">
      <alignment vertical="center"/>
    </xf>
    <xf numFmtId="0" fontId="6" fillId="0" borderId="0" xfId="0" applyFont="1"/>
    <xf numFmtId="0" fontId="2" fillId="0" borderId="0" xfId="0" applyFont="1" applyAlignment="1">
      <alignment vertical="top" wrapText="1"/>
    </xf>
    <xf numFmtId="0" fontId="5" fillId="0" borderId="1" xfId="0" applyFont="1" applyBorder="1" applyAlignment="1">
      <alignment vertical="top" wrapText="1"/>
    </xf>
    <xf numFmtId="0" fontId="5" fillId="0" borderId="1" xfId="0" applyFont="1" applyBorder="1" applyAlignment="1">
      <alignment vertical="top"/>
    </xf>
    <xf numFmtId="0" fontId="6" fillId="0" borderId="0" xfId="0" applyFont="1" applyAlignment="1">
      <alignment wrapText="1"/>
    </xf>
    <xf numFmtId="0" fontId="6" fillId="0" borderId="0" xfId="0" applyFont="1" applyAlignment="1">
      <alignment vertical="top" wrapText="1"/>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9" fillId="0" borderId="0" xfId="0" applyFont="1"/>
    <xf numFmtId="0" fontId="7" fillId="0" borderId="0" xfId="0" applyFont="1" applyAlignment="1">
      <alignment horizontal="center" vertical="center"/>
    </xf>
    <xf numFmtId="0" fontId="2" fillId="0" borderId="5" xfId="0" applyFont="1" applyBorder="1" applyAlignment="1" applyProtection="1">
      <alignment horizontal="left" vertical="center"/>
      <protection hidden="1"/>
    </xf>
    <xf numFmtId="0" fontId="2" fillId="0" borderId="5" xfId="0" applyFont="1" applyBorder="1" applyAlignment="1" applyProtection="1">
      <alignment horizontal="center" vertical="center"/>
      <protection hidden="1"/>
    </xf>
    <xf numFmtId="0" fontId="2" fillId="0" borderId="5" xfId="0" applyFont="1" applyBorder="1" applyAlignment="1" applyProtection="1">
      <alignment horizontal="left" vertical="center" wrapText="1"/>
      <protection hidden="1"/>
    </xf>
    <xf numFmtId="0" fontId="0" fillId="2" borderId="2" xfId="0" applyFont="1" applyFill="1" applyBorder="1" applyAlignment="1" applyProtection="1">
      <alignment horizontal="center"/>
      <protection locked="0" hidden="1"/>
    </xf>
    <xf numFmtId="0" fontId="8" fillId="2" borderId="2" xfId="0" applyFont="1" applyFill="1" applyBorder="1" applyProtection="1">
      <protection locked="0" hidden="1"/>
    </xf>
    <xf numFmtId="0" fontId="0" fillId="0" borderId="0" xfId="0" applyAlignment="1" applyProtection="1">
      <alignment horizontal="center"/>
      <protection hidden="1"/>
    </xf>
    <xf numFmtId="0" fontId="1" fillId="0" borderId="0" xfId="0" applyFont="1" applyProtection="1">
      <protection hidden="1"/>
    </xf>
    <xf numFmtId="0" fontId="1" fillId="0" borderId="0" xfId="0" applyFont="1" applyAlignment="1" applyProtection="1">
      <alignment horizontal="center"/>
      <protection hidden="1"/>
    </xf>
    <xf numFmtId="0" fontId="8" fillId="0" borderId="0" xfId="0" applyFont="1"/>
    <xf numFmtId="0" fontId="8" fillId="3" borderId="4" xfId="0" applyFont="1" applyFill="1" applyBorder="1" applyProtection="1">
      <protection locked="0" hidden="1"/>
    </xf>
    <xf numFmtId="0" fontId="8" fillId="3" borderId="2" xfId="0" applyFont="1" applyFill="1" applyBorder="1" applyProtection="1">
      <protection locked="0" hidden="1"/>
    </xf>
    <xf numFmtId="0" fontId="8" fillId="3" borderId="6" xfId="0" applyFont="1" applyFill="1" applyBorder="1" applyProtection="1">
      <protection locked="0" hidden="1"/>
    </xf>
    <xf numFmtId="0" fontId="8" fillId="4" borderId="3" xfId="0" applyFont="1" applyFill="1" applyBorder="1" applyAlignment="1" applyProtection="1">
      <protection locked="0" hidden="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70AD4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4365</xdr:colOff>
      <xdr:row>0</xdr:row>
      <xdr:rowOff>1112400</xdr:rowOff>
    </xdr:to>
    <xdr:pic>
      <xdr:nvPicPr>
        <xdr:cNvPr id="2" name="image1.jpg" descr="Logotype for NanoLund - a great place to do nanoscience" title="Logotype NanoLund">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3817440" cy="1112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reine.wallenberg@chem.lu.se" TargetMode="External"/><Relationship Id="rId2" Type="http://schemas.openxmlformats.org/officeDocument/2006/relationships/hyperlink" Target="mailto:mattias.borg@eit.lth.se" TargetMode="External"/><Relationship Id="rId1" Type="http://schemas.openxmlformats.org/officeDocument/2006/relationships/hyperlink" Target="mailto:andreas.wacker@fysik.lu.se" TargetMode="External"/><Relationship Id="rId6" Type="http://schemas.openxmlformats.org/officeDocument/2006/relationships/hyperlink" Target="mailto:jenny.rissler@design.lth.se" TargetMode="External"/><Relationship Id="rId5" Type="http://schemas.openxmlformats.org/officeDocument/2006/relationships/hyperlink" Target="mailto:stephanie.reimann@matfys.lth.se" TargetMode="External"/><Relationship Id="rId4" Type="http://schemas.openxmlformats.org/officeDocument/2006/relationships/hyperlink" Target="mailto:peter.samuelsson@teorfys.lu.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0"/>
  <sheetViews>
    <sheetView showGridLines="0" tabSelected="1" zoomScale="86" zoomScaleNormal="86" workbookViewId="0">
      <selection activeCell="D7" sqref="D7"/>
    </sheetView>
  </sheetViews>
  <sheetFormatPr defaultRowHeight="15" x14ac:dyDescent="0.25"/>
  <cols>
    <col min="1" max="1" width="18.140625" customWidth="1"/>
    <col min="2" max="2" width="30.7109375" customWidth="1"/>
    <col min="3" max="3" width="32.140625" bestFit="1" customWidth="1"/>
    <col min="4" max="4" width="99" customWidth="1"/>
    <col min="5" max="5" width="94.85546875" customWidth="1"/>
    <col min="6" max="6" width="27.5703125" style="16" customWidth="1"/>
    <col min="7" max="7" width="109.5703125" bestFit="1" customWidth="1"/>
    <col min="8" max="8" width="72.7109375" customWidth="1"/>
    <col min="9" max="9" width="11.5703125" customWidth="1"/>
    <col min="10" max="26" width="8.7109375" customWidth="1"/>
    <col min="27" max="1025" width="14.42578125" customWidth="1"/>
  </cols>
  <sheetData>
    <row r="1" spans="1:13" ht="90" customHeight="1" x14ac:dyDescent="0.25">
      <c r="A1" s="1"/>
      <c r="B1" s="1"/>
      <c r="C1" s="1"/>
      <c r="D1" s="1"/>
      <c r="E1" s="1"/>
      <c r="F1" s="15"/>
      <c r="G1" s="1"/>
      <c r="H1" s="1"/>
    </row>
    <row r="2" spans="1:13" ht="34.5" customHeight="1" thickBot="1" x14ac:dyDescent="0.3">
      <c r="A2" s="30"/>
      <c r="B2" s="1"/>
      <c r="C2" s="1"/>
      <c r="D2" s="20" t="s">
        <v>184</v>
      </c>
      <c r="E2" s="20" t="s">
        <v>185</v>
      </c>
      <c r="F2" s="20" t="s">
        <v>0</v>
      </c>
      <c r="G2" s="1"/>
      <c r="H2" s="1"/>
    </row>
    <row r="3" spans="1:13" ht="30" customHeight="1" thickBot="1" x14ac:dyDescent="0.3">
      <c r="A3" s="30"/>
      <c r="D3" s="34"/>
      <c r="E3" s="32"/>
      <c r="F3" s="25"/>
    </row>
    <row r="4" spans="1:13" ht="30" customHeight="1" thickBot="1" x14ac:dyDescent="0.3">
      <c r="A4" s="30"/>
      <c r="D4" s="31"/>
      <c r="E4" s="26"/>
      <c r="F4" s="27"/>
    </row>
    <row r="5" spans="1:13" ht="29.25" customHeight="1" x14ac:dyDescent="0.25">
      <c r="A5" s="1"/>
      <c r="B5" s="1"/>
      <c r="C5" s="1"/>
      <c r="D5" s="28"/>
      <c r="E5" s="33"/>
      <c r="F5" s="29"/>
      <c r="G5" s="1"/>
      <c r="H5" s="1"/>
      <c r="K5" s="1"/>
      <c r="L5" s="1"/>
      <c r="M5" s="1"/>
    </row>
    <row r="6" spans="1:13" x14ac:dyDescent="0.25">
      <c r="A6" s="18" t="s">
        <v>1</v>
      </c>
      <c r="B6" s="18" t="s">
        <v>2</v>
      </c>
      <c r="C6" s="18" t="s">
        <v>3</v>
      </c>
      <c r="D6" s="18" t="s">
        <v>4</v>
      </c>
      <c r="E6" s="18" t="s">
        <v>5</v>
      </c>
      <c r="F6" s="19" t="s">
        <v>6</v>
      </c>
      <c r="G6" s="18" t="s">
        <v>7</v>
      </c>
      <c r="H6" s="18" t="s">
        <v>8</v>
      </c>
      <c r="I6" s="2"/>
      <c r="J6" s="2"/>
      <c r="K6" s="3"/>
      <c r="L6" s="4"/>
      <c r="M6" s="2"/>
    </row>
    <row r="7" spans="1:13" ht="63.75" x14ac:dyDescent="0.25">
      <c r="A7" s="22" t="str">
        <f t="array" ref="A7">IFERROR(INDEX(PersonTab!$A$2:$H$100,HelperTab!$I2,COLUMNS($I$7:I7)),"")</f>
        <v>Martin Leijnse</v>
      </c>
      <c r="B7" s="22" t="str">
        <f t="array" ref="B7">IFERROR(INDEX(PersonTab!$A$2:$H$100,HelperTab!$I2,COLUMNS($I$7:J7)),"")</f>
        <v>FTF</v>
      </c>
      <c r="C7" s="22" t="str">
        <f t="array" ref="C7">IFERROR(INDEX(PersonTab!$A$2:$H$100,HelperTab!$I2,COLUMNS($I$7:K7)),"")</f>
        <v>martin.leijnse@ftf.lth.se</v>
      </c>
      <c r="D7" s="22" t="str">
        <f t="array" ref="D7">IFERROR(INDEX(PersonTab!$A$2:$H$100,HelperTab!$I2,COLUMNS($I$7:L7)),"")</f>
        <v>Modelling/Simulation, Theory</v>
      </c>
      <c r="E7" s="22" t="str">
        <f t="array" ref="E7">IFERROR(INDEX(PersonTab!$A$2:$H$100,HelperTab!$I2,COLUMNS($I$7:M7)),"")</f>
        <v>Quantum physics, Quantum technology, Quantum information, Low-temperature transport, Nanothermodynamics</v>
      </c>
      <c r="F7" s="23" t="str">
        <f>IFERROR(INDEX(PersonTab!$A$2:$H$100,HelperTab!$I2,COLUMNS($I$7:N7)),"")</f>
        <v>-</v>
      </c>
      <c r="G7" s="22" t="str">
        <f t="array" ref="G7">IFERROR(INDEX(PersonTab!$A$2:$H$100,HelperTab!$I2,COLUMNS($I$7:O7)),"")</f>
        <v>https://nano.lu.se/martin-leijnse</v>
      </c>
      <c r="H7" s="24" t="str">
        <f t="array" ref="H7">IFERROR(INDEX(PersonTab!$A$2:$H$100,HelperTab!$I2,COLUMNS($I$7:P7)),"")</f>
        <v>I am a theoretical condensed matter physicist primarily interested in nanoscale systems. On such small length scales, the physics is drastically different from what we know in our all-day life and is dominated by the laws of quantum mechanics. I investigate different ways of taking advantage of quantum mechanics to design for example electronic components with desirable properties.</v>
      </c>
      <c r="I7" s="2"/>
      <c r="J7" s="2"/>
      <c r="K7" s="3"/>
      <c r="L7" s="4"/>
      <c r="M7" s="2"/>
    </row>
    <row r="8" spans="1:13" ht="89.25" x14ac:dyDescent="0.25">
      <c r="A8" s="22" t="str">
        <f t="array" ref="A8">IFERROR(INDEX(PersonTab!$A$2:$H$100,HelperTab!$I3,COLUMNS($I$7:I8)),"")</f>
        <v>Maria E Messing</v>
      </c>
      <c r="B8" s="22" t="str">
        <f t="array" ref="B8">IFERROR(INDEX(PersonTab!$A$2:$H$100,HelperTab!$I3,COLUMNS($I$7:J8)),"")</f>
        <v>Solid State Physics</v>
      </c>
      <c r="C8" s="22" t="str">
        <f t="array" ref="C8">IFERROR(INDEX(PersonTab!$A$2:$H$100,HelperTab!$I3,COLUMNS($I$7:K8)),"")</f>
        <v>maria.messing@ftf.lth.se</v>
      </c>
      <c r="D8" s="22" t="str">
        <f t="array" ref="D8">IFERROR(INDEX(PersonTab!$A$2:$H$100,HelperTab!$I3,COLUMNS($I$7:L8)),"")</f>
        <v>Characterization/Experiment, Processing/Nanofabrication</v>
      </c>
      <c r="E8" s="22" t="str">
        <f t="array" ref="E8">IFERROR(INDEX(PersonTab!$A$2:$H$100,HelperTab!$I3,COLUMNS($I$7:M8)),"")</f>
        <v>Materials science, Epitaxy, Nanosafety, Electron microscopy, Synchrotron radiation/MAX IV</v>
      </c>
      <c r="F8" s="23" t="str">
        <f>IFERROR(INDEX(PersonTab!$A$2:$H$100,HelperTab!$I3,COLUMNS($I$7:N8)),"")</f>
        <v>-</v>
      </c>
      <c r="G8" s="22" t="str">
        <f t="array" ref="G8">IFERROR(INDEX(PersonTab!$A$2:$H$100,HelperTab!$I3,COLUMNS($I$7:O8)),"")</f>
        <v>https://nano.lu.se/maria-messing</v>
      </c>
      <c r="H8" s="24" t="str">
        <f t="array" ref="H8">IFERROR(INDEX(PersonTab!$A$2:$H$100,HelperTab!$I3,COLUMNS($I$7:P8)),"")</f>
        <v xml:space="preserve">Maria Messing's research group work on generation and characterization of engineered nanoparticles and their applications. New nanoparticle materials are mainly generated by aerosol methods and electron microscopy, XRD and XPS are common methods of characterization. Applications of the nanoparticles mainly include catalysis, nanowire growth and magnetic studies. The group also work on how to handle nanoparticles in a safe and sustainable manner and use engineered nanoparticles as test systems for research on nano safety. </v>
      </c>
      <c r="I8" s="2"/>
      <c r="J8" s="2"/>
      <c r="K8" s="3"/>
      <c r="L8" s="4"/>
      <c r="M8" s="2"/>
    </row>
    <row r="9" spans="1:13" ht="102" x14ac:dyDescent="0.25">
      <c r="A9" s="22" t="str">
        <f t="array" ref="A9">IFERROR(INDEX(PersonTab!$A$2:$H$100,HelperTab!$I4,COLUMNS($I$7:I9)),"")</f>
        <v>Jakob Löndahl</v>
      </c>
      <c r="B9" s="22" t="str">
        <f t="array" ref="B9">IFERROR(INDEX(PersonTab!$A$2:$H$100,HelperTab!$I4,COLUMNS($I$7:J9)),"")</f>
        <v>Aerosol Technology</v>
      </c>
      <c r="C9" s="22" t="str">
        <f t="array" ref="C9">IFERROR(INDEX(PersonTab!$A$2:$H$100,HelperTab!$I4,COLUMNS($I$7:K9)),"")</f>
        <v>jakob.londahl@design.lth.se</v>
      </c>
      <c r="D9" s="22" t="str">
        <f t="array" ref="D9">IFERROR(INDEX(PersonTab!$A$2:$H$100,HelperTab!$I4,COLUMNS($I$7:L9)),"")</f>
        <v>Characterization/Experiment, Wetlab/Biochemistry</v>
      </c>
      <c r="E9" s="22" t="str">
        <f t="array" ref="E9">IFERROR(INDEX(PersonTab!$A$2:$H$100,HelperTab!$I4,COLUMNS($I$7:M9)),"")</f>
        <v>Devices, Biological applications, Nano-medicine</v>
      </c>
      <c r="F9" s="23" t="str">
        <f>IFERROR(INDEX(PersonTab!$A$2:$H$100,HelperTab!$I4,COLUMNS($I$7:N9)),"")</f>
        <v>-</v>
      </c>
      <c r="G9" s="22" t="str">
        <f t="array" ref="G9">IFERROR(INDEX(PersonTab!$A$2:$H$100,HelperTab!$I4,COLUMNS($I$7:O9)),"")</f>
        <v>https://nano.lu.se/jakob-londahl</v>
      </c>
      <c r="H9" s="24" t="str">
        <f t="array" ref="H9">IFERROR(INDEX(PersonTab!$A$2:$H$100,HelperTab!$I4,COLUMNS($I$7:P9)),"")</f>
        <v>Airborne particles, or aerosols, are present in all environments where there are humans and they are of crucial importance in numerous fields such as diagnosis of the lungs, combustion physics, atmospheric science, surface coating, inhaled drug delivery, clean room technology and air quality control. Our research focus on medical applications of aerosols: detection of lung disease with nanoparticles and transmission of airborne disease in indoor environments. We work with a range of measurement techniques and also develop new instrumentation for use of nanoparticles in medicine.</v>
      </c>
      <c r="I9" s="2"/>
      <c r="J9" s="2"/>
      <c r="K9" s="2"/>
      <c r="L9" s="4"/>
      <c r="M9" s="2"/>
    </row>
    <row r="10" spans="1:13" ht="114.75" x14ac:dyDescent="0.25">
      <c r="A10" s="22" t="str">
        <f t="array" ref="A10">IFERROR(INDEX(PersonTab!$A$2:$H$100,HelperTab!$I5,COLUMNS($I$7:I10)),"")</f>
        <v>Edvin Lundgren</v>
      </c>
      <c r="B10" s="22" t="str">
        <f t="array" ref="B10">IFERROR(INDEX(PersonTab!$A$2:$H$100,HelperTab!$I5,COLUMNS($I$7:J10)),"")</f>
        <v>Institute of Physics, Synchrotron Radiation Research</v>
      </c>
      <c r="C10" s="22" t="str">
        <f t="array" ref="C10">IFERROR(INDEX(PersonTab!$A$2:$H$100,HelperTab!$I5,COLUMNS($I$7:K10)),"")</f>
        <v>edvin.lundgren@sljus.lu.se</v>
      </c>
      <c r="D10" s="22" t="str">
        <f t="array" ref="D10">IFERROR(INDEX(PersonTab!$A$2:$H$100,HelperTab!$I5,COLUMNS($I$7:L10)),"")</f>
        <v>Characterization/Experiment, Processing/Nanofabrication</v>
      </c>
      <c r="E10" s="22" t="str">
        <f t="array" ref="E10">IFERROR(INDEX(PersonTab!$A$2:$H$100,HelperTab!$I5,COLUMNS($I$7:M10)),"")</f>
        <v>Exploratory nanofabrication, Materials science, Surface characterization/STM/AFM, Optics/Lasers, including ultrafast techniques, Synchrotron radiation/MAX IV</v>
      </c>
      <c r="F10" s="23" t="str">
        <f t="array" ref="F10">IFERROR(INDEX(PersonTab!$A$2:$H$100,HelperTab!$I5,COLUMNS($I$7:N10)),"")</f>
        <v>MAX IV</v>
      </c>
      <c r="G10" s="22" t="str">
        <f t="array" ref="G10">IFERROR(INDEX(PersonTab!$A$2:$H$100,HelperTab!$I5,COLUMNS($I$7:O10)),"")</f>
        <v>https://nano.lu.se/edvin-lundgren</v>
      </c>
      <c r="H10" s="24" t="str">
        <f t="array" ref="H10">IFERROR(INDEX(PersonTab!$A$2:$H$100,HelperTab!$I5,COLUMNS($I$7:P10)),"")</f>
        <v>The research of Prof. Lundgren is focused on surface structure and applying in-situ synchrotron based techniques to material systems under working conditions. Lundgren and co-workers are responsible for three UHV Scanning Probe Microscopy systems at Lund University, and he performs synchrotron based research around the world. The research has led to the discovery of a new set of ultrathin oxides on late transition metals, atomic scale views on nano structures such as quantum dots and nanowires and pioneering work on in situ studies of catalysts and model electrodes under operating conditions. He has published more than 230 peer reviewed articles cited 9100 times and has an h-index of 55.</v>
      </c>
      <c r="I10" s="2"/>
      <c r="J10" s="2"/>
      <c r="K10" s="3"/>
      <c r="L10" s="4"/>
      <c r="M10" s="2"/>
    </row>
    <row r="11" spans="1:13" ht="89.25" x14ac:dyDescent="0.25">
      <c r="A11" s="22" t="str">
        <f t="array" ref="A11">IFERROR(INDEX(PersonTab!$A$2:$H$100,HelperTab!$I6,COLUMNS($I$7:I11)),"")</f>
        <v>Andreas Wacker</v>
      </c>
      <c r="B11" s="22" t="str">
        <f t="array" ref="B11">IFERROR(INDEX(PersonTab!$A$2:$H$100,HelperTab!$I6,COLUMNS($I$7:J11)),"")</f>
        <v>Mathematical Physics</v>
      </c>
      <c r="C11" s="22" t="str">
        <f t="array" ref="C11">IFERROR(INDEX(PersonTab!$A$2:$H$100,HelperTab!$I6,COLUMNS($I$7:K11)),"")</f>
        <v>andreas.wacker@fysik.lu.se</v>
      </c>
      <c r="D11" s="22" t="str">
        <f t="array" ref="D11">IFERROR(INDEX(PersonTab!$A$2:$H$100,HelperTab!$I6,COLUMNS($I$7:L11)),"")</f>
        <v>Modelling/Simulation, Theory</v>
      </c>
      <c r="E11" s="22" t="str">
        <f t="array" ref="E11">IFERROR(INDEX(PersonTab!$A$2:$H$100,HelperTab!$I6,COLUMNS($I$7:M11)),"")</f>
        <v>Quantum physics, Quantum technology, Nanothermodynamics, Devices, Optics/Lasers, including ultrafast techniques</v>
      </c>
      <c r="F11" s="23" t="str">
        <f>IFERROR(INDEX(PersonTab!$A$2:$H$100,HelperTab!$I6,COLUMNS($I$7:N11)),"")</f>
        <v>-</v>
      </c>
      <c r="G11" s="22" t="str">
        <f t="array" ref="G11">IFERROR(INDEX(PersonTab!$A$2:$H$100,HelperTab!$I6,COLUMNS($I$7:O11)),"")</f>
        <v>https://nano.lu.se/andreas-wacker</v>
      </c>
      <c r="H11" s="24" t="str">
        <f t="array" ref="H11">IFERROR(INDEX(PersonTab!$A$2:$H$100,HelperTab!$I6,COLUMNS($I$7:P11)),"")</f>
        <v xml:space="preserve">Our main  theme is to develop simulation schemes for electron transport under quantum confinement. Currently, we consider  quantum cascade lasers, nanowire devices, and exciton kinetics. Particular emphasis is given to the quantitative comparison with ongoing experiments at NanoLund and further groups abroad. In a typical master thesis the student applies existing simulation packages to identity the physical origin in experimental data and/or further refines  the theoretical approach. </v>
      </c>
      <c r="I11" s="2"/>
      <c r="J11" s="2"/>
      <c r="K11" s="3"/>
      <c r="L11" s="3"/>
      <c r="M11" s="2"/>
    </row>
    <row r="12" spans="1:13" ht="89.25" x14ac:dyDescent="0.25">
      <c r="A12" s="22" t="str">
        <f t="array" ref="A12">IFERROR(INDEX(PersonTab!$A$2:$H$100,HelperTab!$I7,COLUMNS($I$7:I12)),"")</f>
        <v>Mattias Borg</v>
      </c>
      <c r="B12" s="22" t="str">
        <f t="array" ref="B12">IFERROR(INDEX(PersonTab!$A$2:$H$100,HelperTab!$I7,COLUMNS($I$7:J12)),"")</f>
        <v>Electrical and Information Technology</v>
      </c>
      <c r="C12" s="22" t="str">
        <f t="array" ref="C12">IFERROR(INDEX(PersonTab!$A$2:$H$100,HelperTab!$I7,COLUMNS($I$7:K12)),"")</f>
        <v>mattias.borg@eit.lth.se</v>
      </c>
      <c r="D12" s="22" t="str">
        <f t="array" ref="D12">IFERROR(INDEX(PersonTab!$A$2:$H$100,HelperTab!$I7,COLUMNS($I$7:L12)),"")</f>
        <v>Characterization/Experiment, Modelling/Simulation, Processing/Nanofabrication</v>
      </c>
      <c r="E12" s="22" t="str">
        <f t="array" ref="E12">IFERROR(INDEX(PersonTab!$A$2:$H$100,HelperTab!$I7,COLUMNS($I$7:M12)),"")</f>
        <v>Electronics, Devices, Exploratory nanofabrication, Neural networks, Materials science</v>
      </c>
      <c r="F12" s="23" t="str">
        <f>IFERROR(INDEX(PersonTab!$A$2:$H$100,HelperTab!$I7,COLUMNS($I$7:N12)),"")</f>
        <v>-</v>
      </c>
      <c r="G12" s="22" t="str">
        <f>IFERROR(INDEX(PersonTab!$A$2:$H$100,HelperTab!$I7,COLUMNS($I$7:O12)),"")</f>
        <v>https://nano.lu.se/mattias-borg</v>
      </c>
      <c r="H12" s="24" t="str">
        <f t="array" ref="H12">IFERROR(INDEX(PersonTab!$A$2:$H$100,HelperTab!$I7,COLUMNS($I$7:P12)),"")</f>
        <v>Mattias Borg's research within the Nanoelectronics group focuses on which direction to take electronics in the next decades. The research includes new methods for heterointegration of materials with Si technology, exploring new device concepts and architectures such as negative capacitance FETs, non-volatile memory and artificial neural network hardware. A master project with Mattias would in most cases consist of experimental work in the LNL combined with device characterization, although simulation projects using COMSOL are also available.</v>
      </c>
      <c r="I12" s="2"/>
      <c r="J12" s="2"/>
      <c r="K12" s="3"/>
      <c r="L12" s="2"/>
      <c r="M12" s="2"/>
    </row>
    <row r="13" spans="1:13" ht="89.25" x14ac:dyDescent="0.25">
      <c r="A13" s="22" t="str">
        <f t="array" ref="A13">IFERROR(INDEX(PersonTab!$A$2:$H$100,HelperTab!$I8,COLUMNS($I$7:I13)),"")</f>
        <v>Heiner Linke</v>
      </c>
      <c r="B13" s="22" t="str">
        <f t="array" ref="B13">IFERROR(INDEX(PersonTab!$A$2:$H$100,HelperTab!$I8,COLUMNS($I$7:J13)),"")</f>
        <v>Solid State Physics</v>
      </c>
      <c r="C13" s="22" t="str">
        <f t="array" ref="C13">IFERROR(INDEX(PersonTab!$A$2:$H$100,HelperTab!$I8,COLUMNS($I$7:K13)),"")</f>
        <v>heiner.linke@ftf.lth.se</v>
      </c>
      <c r="D13" s="22" t="str">
        <f t="array" ref="D13">IFERROR(INDEX(PersonTab!$A$2:$H$100,HelperTab!$I8,COLUMNS($I$7:L13)),"")</f>
        <v>Characterization/Experiment, Modelling/Simulation, Processing/Nanofabrication, Wetlab/Biochemistry</v>
      </c>
      <c r="E13" s="22" t="str">
        <f t="array" ref="E13">IFERROR(INDEX(PersonTab!$A$2:$H$100,HelperTab!$I8,COLUMNS($I$7:M13)),"")</f>
        <v>Low-temperature transport, Nanothermodynamics, Photonics, Microfluidics/Nanofluidics, Biophysics</v>
      </c>
      <c r="F13" s="23" t="str">
        <f>IFERROR(INDEX(PersonTab!$A$2:$H$100,HelperTab!$I8,COLUMNS($I$7:N13)),"")</f>
        <v>-</v>
      </c>
      <c r="G13" s="22" t="str">
        <f t="array" ref="G13">IFERROR(INDEX(PersonTab!$A$2:$H$100,HelperTab!$I8,COLUMNS($I$7:O13)),"")</f>
        <v>https://nano.lu.se/heiner-linke</v>
      </c>
      <c r="H13" s="24" t="str">
        <f t="array" ref="H13">IFERROR(INDEX(PersonTab!$A$2:$H$100,HelperTab!$I8,COLUMNS($I$7:P13)),"")</f>
        <v xml:space="preserve">Heiner Linke's research group uses experimental and numerical methods to study phenomena in diverse systems such as semiconductor nanostructures, biomolecular systems and fluids. An overall question is how thermal fluctuations in non-equilibrium systems can be harvested to produce useful work, for example in thermoelectricity or in molecular motors. This includes research in nanothermodynamics and in the use of molecular motors, for example for parallel computing.  </v>
      </c>
      <c r="I13" s="2"/>
      <c r="J13" s="2"/>
      <c r="K13" s="3"/>
      <c r="L13" s="4"/>
      <c r="M13" s="2"/>
    </row>
    <row r="14" spans="1:13" ht="89.25" x14ac:dyDescent="0.25">
      <c r="A14" s="22" t="str">
        <f t="array" ref="A14">IFERROR(INDEX(PersonTab!$A$2:$H$100,HelperTab!$I9,COLUMNS($I$7:I14)),"")</f>
        <v>Reine Wallenberg</v>
      </c>
      <c r="B14" s="22" t="str">
        <f t="array" ref="B14">IFERROR(INDEX(PersonTab!$A$2:$H$100,HelperTab!$I9,COLUMNS($I$7:J14)),"")</f>
        <v>nCHREM / Materials Chemistry</v>
      </c>
      <c r="C14" s="22" t="str">
        <f t="array" ref="C14">IFERROR(INDEX(PersonTab!$A$2:$H$100,HelperTab!$I9,COLUMNS($I$7:K14)),"")</f>
        <v>reine.wallenberg@chem.lu.se</v>
      </c>
      <c r="D14" s="22" t="str">
        <f t="array" ref="D14">IFERROR(INDEX(PersonTab!$A$2:$H$100,HelperTab!$I9,COLUMNS($I$7:L14)),"")</f>
        <v>Characterization/Experiment, Processing/Nanofabrication</v>
      </c>
      <c r="E14" s="22" t="str">
        <f t="array" ref="E14">IFERROR(INDEX(PersonTab!$A$2:$H$100,HelperTab!$I9,COLUMNS($I$7:M14)),"")</f>
        <v>Renewable energy, Photonics, Exploratory nanofabrication, Materials science, Electron microscopy</v>
      </c>
      <c r="F14" s="23" t="str">
        <f>IFERROR(INDEX(PersonTab!$A$2:$H$100,HelperTab!$I9,COLUMNS($I$7:N14)),"")</f>
        <v>Industry collaboration</v>
      </c>
      <c r="G14" s="22" t="str">
        <f t="array" ref="G14">IFERROR(INDEX(PersonTab!$A$2:$H$100,HelperTab!$I9,COLUMNS($I$7:O14)),"")</f>
        <v>https://nano.lu.se/reine-wallenberg</v>
      </c>
      <c r="H14" s="24" t="str">
        <f t="array" ref="H14">IFERROR(INDEX(PersonTab!$A$2:$H$100,HelperTab!$I9,COLUMNS($I$7:P14)),"")</f>
        <v>Reine Wallenberg's group are researching in many aspects of Materials science and are involved in research on nanowires,  catalysts, and small particles in general. We specialise in characterisation down to the atomic scale, in real time, using in-situ electron microscopy as main technique. Our microscopy center covers a wide area from proteins to polymers to semiconductors and other inorganic materials. We are interested in developing new advanced imaging techniques, e.g. nanoscale tomography.</v>
      </c>
      <c r="I14" s="2"/>
      <c r="J14" s="2"/>
      <c r="K14" s="3"/>
      <c r="L14" s="4"/>
      <c r="M14" s="2"/>
    </row>
    <row r="15" spans="1:13" ht="140.25" x14ac:dyDescent="0.25">
      <c r="A15" s="22" t="str">
        <f t="array" ref="A15">IFERROR(INDEX(PersonTab!$A$2:$H$100,HelperTab!$I10,COLUMNS($I$7:I15)),"")</f>
        <v>Ville Maisi</v>
      </c>
      <c r="B15" s="22" t="str">
        <f t="array" ref="B15">IFERROR(INDEX(PersonTab!$A$2:$H$100,HelperTab!$I10,COLUMNS($I$7:J15)),"")</f>
        <v>Solid State Physics</v>
      </c>
      <c r="C15" s="22" t="str">
        <f t="array" ref="C15">IFERROR(INDEX(PersonTab!$A$2:$H$100,HelperTab!$I10,COLUMNS($I$7:K15)),"")</f>
        <v>ville.maisi@ftf.lth.se</v>
      </c>
      <c r="D15" s="22" t="str">
        <f t="array" ref="D15">IFERROR(INDEX(PersonTab!$A$2:$H$100,HelperTab!$I10,COLUMNS($I$7:L15)),"")</f>
        <v>Characterization/Experiment, Modelling/Simulation, Processing/Nanofabrication, Theory</v>
      </c>
      <c r="E15" s="22" t="str">
        <f t="array" ref="E15">IFERROR(INDEX(PersonTab!$A$2:$H$100,HelperTab!$I10,COLUMNS($I$7:M15)),"")</f>
        <v>Quantum physics, Quantum technology, Quantum information, Low-temperature transport, Nanothermodynamics, Electronics, Devices, Materials science, Epitaxy, Electron microscopy</v>
      </c>
      <c r="F15" s="23" t="str">
        <f>IFERROR(INDEX(PersonTab!$A$2:$H$100,HelperTab!$I10,COLUMNS($I$7:N15)),"")</f>
        <v>-</v>
      </c>
      <c r="G15" s="22" t="str">
        <f t="array" ref="G15">IFERROR(INDEX(PersonTab!$A$2:$H$100,HelperTab!$I10,COLUMNS($I$7:O15)),"")</f>
        <v>https://nano.lu.se/ville-maisi</v>
      </c>
      <c r="H15" s="24" t="str">
        <f t="array" ref="H15">IFERROR(INDEX(PersonTab!$A$2:$H$100,HelperTab!$I10,COLUMNS($I$7:P15)),"")</f>
        <v>Ville Maisi's research interests lies around single-electron devices where the movement of individual electrons is controlled. On one hand, our research of these devices aims to develop applications such as thermometers, quantized electrical current sources and qubits for quantum computing. On the other hand, these devices suit ideally for addressing fundamental physics questions because their operation is based on quantum mechanics. In addition, these nanometer-sized devices are so small that fluctuations in them play an important role. This opens up an excellent opportunity to study fluctuations and non-equilibrium thermodynamics experimentally. The nanothermodynamics of the small systems has become an active field of paramount importance in recent years as the size of electronic devices continue to shrink towards the atomic scale.</v>
      </c>
      <c r="I15" s="2"/>
      <c r="J15" s="2"/>
      <c r="K15" s="3"/>
      <c r="L15" s="4"/>
      <c r="M15" s="2"/>
    </row>
    <row r="16" spans="1:13" ht="25.5" x14ac:dyDescent="0.25">
      <c r="A16" s="22" t="str">
        <f t="array" ref="A16">IFERROR(INDEX(PersonTab!$A$2:$H$100,HelperTab!$I11,COLUMNS($I$7:I16)),"")</f>
        <v>Jonas Johansson</v>
      </c>
      <c r="B16" s="22" t="str">
        <f t="array" ref="B16">IFERROR(INDEX(PersonTab!$A$2:$H$100,HelperTab!$I11,COLUMNS($I$7:J16)),"")</f>
        <v>Solid State Physics</v>
      </c>
      <c r="C16" s="22" t="str">
        <f t="array" ref="C16">IFERROR(INDEX(PersonTab!$A$2:$H$100,HelperTab!$I11,COLUMNS($I$7:K16)),"")</f>
        <v>jonas.johansson@ftf.lth.se</v>
      </c>
      <c r="D16" s="22" t="str">
        <f t="array" ref="D16">IFERROR(INDEX(PersonTab!$A$2:$H$100,HelperTab!$I11,COLUMNS($I$7:L16)),"")</f>
        <v>Modelling/Simulation, Theory</v>
      </c>
      <c r="E16" s="22" t="str">
        <f t="array" ref="E16">IFERROR(INDEX(PersonTab!$A$2:$H$100,HelperTab!$I11,COLUMNS($I$7:M16)),"")</f>
        <v>Materials science, Epitaxy</v>
      </c>
      <c r="F16" s="23" t="str">
        <f>IFERROR(INDEX(PersonTab!$A$2:$H$100,HelperTab!$I11,COLUMNS($I$7:N16)),"")</f>
        <v>-</v>
      </c>
      <c r="G16" s="22" t="str">
        <f t="array" ref="G16">IFERROR(INDEX(PersonTab!$A$2:$H$100,HelperTab!$I11,COLUMNS($I$7:O16)),"")</f>
        <v>https://nano.lu.se/jonas-johansson</v>
      </c>
      <c r="H16" s="24" t="str">
        <f t="array" ref="H16">IFERROR(INDEX(PersonTab!$A$2:$H$100,HelperTab!$I11,COLUMNS($I$7:P16)),"")</f>
        <v>Modeling (classical nucleation theory and mass transport) of metal particle assisted semiconductor nanowire growth.</v>
      </c>
      <c r="I16" s="2"/>
      <c r="J16" s="2"/>
      <c r="K16" s="2"/>
      <c r="L16" s="4"/>
      <c r="M16" s="2"/>
    </row>
    <row r="17" spans="1:13" ht="63.75" x14ac:dyDescent="0.25">
      <c r="A17" s="22" t="str">
        <f t="array" ref="A17">IFERROR(INDEX(PersonTab!$A$2:$H$100,HelperTab!$I12,COLUMNS($I$7:I17)),"")</f>
        <v>Jesper Wallentin</v>
      </c>
      <c r="B17" s="22" t="str">
        <f t="array" ref="B17">IFERROR(INDEX(PersonTab!$A$2:$H$100,HelperTab!$I12,COLUMNS($I$7:J17)),"")</f>
        <v>Synchrotron Radiation Research</v>
      </c>
      <c r="C17" s="22" t="str">
        <f t="array" ref="C17">IFERROR(INDEX(PersonTab!$A$2:$H$100,HelperTab!$I12,COLUMNS($I$7:K17)),"")</f>
        <v>jesper.wallentin@sljus.lu.se</v>
      </c>
      <c r="D17" s="22" t="str">
        <f t="array" ref="D17">IFERROR(INDEX(PersonTab!$A$2:$H$100,HelperTab!$I12,COLUMNS($I$7:L17)),"")</f>
        <v>Characterization/Experiment, Modelling/Simulation, Processing/Nanofabrication</v>
      </c>
      <c r="E17" s="22" t="str">
        <f t="array" ref="E17">IFERROR(INDEX(PersonTab!$A$2:$H$100,HelperTab!$I12,COLUMNS($I$7:M17)),"")</f>
        <v>Photonics, Devices, Materials science, Synchrotron radiation/MAX IV</v>
      </c>
      <c r="F17" s="23" t="str">
        <f t="array" ref="F17">IFERROR(INDEX(PersonTab!$A$2:$H$100,HelperTab!$I12,COLUMNS($I$7:N17)),"")</f>
        <v>MAX IV</v>
      </c>
      <c r="G17" s="22" t="str">
        <f t="array" ref="G17">IFERROR(INDEX(PersonTab!$A$2:$H$100,HelperTab!$I12,COLUMNS($I$7:O17)),"")</f>
        <v>https://nano.lu.se/jesper-wallentin</v>
      </c>
      <c r="H17" s="24" t="str">
        <f t="array" ref="H17">IFERROR(INDEX(PersonTab!$A$2:$H$100,HelperTab!$I12,COLUMNS($I$7:P17)),"")</f>
        <v>My research studies single nanostructure devices using coherent X-ray imaging and X-ray diffraction. In particular, I'm developing techniques for investigations that combine hard X-ray imaging and X-ray diffraction with electrical measurements. I have students doing device processing in the Lund Nano Lab, experiments at synchrotrons, as well as computer modeling.</v>
      </c>
      <c r="I17" s="2"/>
      <c r="J17" s="2"/>
      <c r="K17" s="3"/>
      <c r="L17" s="4"/>
      <c r="M17" s="2"/>
    </row>
    <row r="18" spans="1:13" ht="51" x14ac:dyDescent="0.25">
      <c r="A18" s="22" t="str">
        <f t="array" ref="A18">IFERROR(INDEX(PersonTab!$A$2:$H$100,HelperTab!$I13,COLUMNS($I$7:I18)),"")</f>
        <v>Claes Thelander</v>
      </c>
      <c r="B18" s="22" t="str">
        <f t="array" ref="B18">IFERROR(INDEX(PersonTab!$A$2:$H$100,HelperTab!$I13,COLUMNS($I$7:J18)),"")</f>
        <v>Solid State Physics</v>
      </c>
      <c r="C18" s="22" t="str">
        <f t="array" ref="C18">IFERROR(INDEX(PersonTab!$A$2:$H$100,HelperTab!$I13,COLUMNS($I$7:K18)),"")</f>
        <v>claes.thelander@ftf.lth.se</v>
      </c>
      <c r="D18" s="22" t="str">
        <f t="array" ref="D18">IFERROR(INDEX(PersonTab!$A$2:$H$100,HelperTab!$I13,COLUMNS($I$7:L18)),"")</f>
        <v>Characterization/Experiment, Processing/Nanofabrication</v>
      </c>
      <c r="E18" s="22" t="str">
        <f t="array" ref="E18">IFERROR(INDEX(PersonTab!$A$2:$H$100,HelperTab!$I13,COLUMNS($I$7:M18)),"")</f>
        <v>Quantum physics, Quantum technology, Low-temperature transport, Electronics, Devices, Exploratory nanofabrication, Materials science</v>
      </c>
      <c r="F18" s="23" t="str">
        <f>IFERROR(INDEX(PersonTab!$A$2:$H$100,HelperTab!$I13,COLUMNS($I$7:N18)),"")</f>
        <v>-</v>
      </c>
      <c r="G18" s="22" t="str">
        <f t="array" ref="G18">IFERROR(INDEX(PersonTab!$A$2:$H$100,HelperTab!$I13,COLUMNS($I$7:O18)),"")</f>
        <v>https://nano.lu.se/claes-thelander</v>
      </c>
      <c r="H18" s="24" t="str">
        <f t="array" ref="H18">IFERROR(INDEX(PersonTab!$A$2:$H$100,HelperTab!$I13,COLUMNS($I$7:P18)),"")</f>
        <v xml:space="preserve">We study electron transport at low temperature in carefully designed nanowire crystals. We are particularly interested in the physics of artificial atoms and molecules based on quantum dots, which we realize within nanowires grown from exotic materials. </v>
      </c>
      <c r="I18" s="2"/>
      <c r="J18" s="2"/>
      <c r="K18" s="3"/>
      <c r="L18" s="4"/>
      <c r="M18" s="2"/>
    </row>
    <row r="19" spans="1:13" ht="153" x14ac:dyDescent="0.25">
      <c r="A19" s="22" t="str">
        <f t="array" ref="A19">IFERROR(INDEX(PersonTab!$A$2:$H$100,HelperTab!$I14,COLUMNS($I$7:I19)),"")</f>
        <v>Stefan Kröll</v>
      </c>
      <c r="B19" s="22" t="str">
        <f t="array" ref="B19">IFERROR(INDEX(PersonTab!$A$2:$H$100,HelperTab!$I14,COLUMNS($I$7:J19)),"")</f>
        <v>Atomic Physics</v>
      </c>
      <c r="C19" s="22" t="str">
        <f t="array" ref="C19">IFERROR(INDEX(PersonTab!$A$2:$H$100,HelperTab!$I14,COLUMNS($I$7:K19)),"")</f>
        <v>stefan.kroll@fysik.lth.se</v>
      </c>
      <c r="D19" s="22" t="str">
        <f t="array" ref="D19">IFERROR(INDEX(PersonTab!$A$2:$H$100,HelperTab!$I14,COLUMNS($I$7:L19)),"")</f>
        <v>Characterization/Experiment, Modelling/Simulation</v>
      </c>
      <c r="E19" s="22" t="str">
        <f t="array" ref="E19">IFERROR(INDEX(PersonTab!$A$2:$H$100,HelperTab!$I14,COLUMNS($I$7:M19)),"")</f>
        <v>Quantum physics, Quantum technology, Quantum information, Photonics, Biophysics, Optics/Lasers, including ultrafast techniques</v>
      </c>
      <c r="F19" s="23" t="str">
        <f>IFERROR(INDEX(PersonTab!$A$2:$H$100,HelperTab!$I14,COLUMNS($I$7:N19)),"")</f>
        <v>-</v>
      </c>
      <c r="G19" s="22" t="str">
        <f t="array" ref="G19">IFERROR(INDEX(PersonTab!$A$2:$H$100,HelperTab!$I14,COLUMNS($I$7:O19)),"")</f>
        <v>https://nano.lu.se/stefan-kroll</v>
      </c>
      <c r="H19" s="24" t="str">
        <f t="array" ref="H19">IFERROR(INDEX(PersonTab!$A$2:$H$100,HelperTab!$I14,COLUMNS($I$7:P19)),"")</f>
        <v xml:space="preserve">Quantum information processing and communication can be regarded as one of today’s most important challenges in the basic science underlying the field of computing and communication. The Quantum Information Group develops quantum hardware based on inorganic crystals doped with rare-earth ions, for use in quantum computing and quantum memories. Controlling the amplitude and phase of the quantum mechanical wave function is a key requirement for quantum information applications. Rare-earth-doped solid state systems offer unique opportunities in this respect as they have coherence times that range from milliseconds up to minutes. The group also actively works with strong slow light effects in these materials, where the speed of light is reduced by several orders of magnitude. This includes applications in medical imaging and laser frequency stabilization.
</v>
      </c>
      <c r="I19" s="2"/>
      <c r="J19" s="2"/>
      <c r="K19" s="3"/>
      <c r="L19" s="4"/>
      <c r="M19" s="2"/>
    </row>
    <row r="20" spans="1:13" ht="127.5" x14ac:dyDescent="0.25">
      <c r="A20" s="22" t="str">
        <f t="array" ref="A20">IFERROR(INDEX(PersonTab!$A$2:$H$100,HelperTab!$I15,COLUMNS($I$7:I20)),"")</f>
        <v>Thomas Laurell</v>
      </c>
      <c r="B20" s="22" t="str">
        <f t="array" ref="B20">IFERROR(INDEX(PersonTab!$A$2:$H$100,HelperTab!$I15,COLUMNS($I$7:J20)),"")</f>
        <v>Biomedical Engineering</v>
      </c>
      <c r="C20" s="22" t="str">
        <f t="array" ref="C20">IFERROR(INDEX(PersonTab!$A$2:$H$100,HelperTab!$I15,COLUMNS($I$7:K20)),"")</f>
        <v>thomas.laurell@bme.lth.se</v>
      </c>
      <c r="D20" s="22" t="str">
        <f t="array" ref="D20">IFERROR(INDEX(PersonTab!$A$2:$H$100,HelperTab!$I15,COLUMNS($I$7:L20)),"")</f>
        <v>Characterization/Experiment, Modelling/Simulation, Processing/Nanofabrication, Wetlab/Biochemistry</v>
      </c>
      <c r="E20" s="22" t="str">
        <f t="array" ref="E20">IFERROR(INDEX(PersonTab!$A$2:$H$100,HelperTab!$I15,COLUMNS($I$7:M20)),"")</f>
        <v>Devices, Neuroscience, Nano-medicine, Biochemistry, Microfluidics/Nanofluidics, Biophysics</v>
      </c>
      <c r="F20" s="23" t="str">
        <f>IFERROR(INDEX(PersonTab!$A$2:$H$100,HelperTab!$I15,COLUMNS($I$7:N20)),"")</f>
        <v>-</v>
      </c>
      <c r="G20" s="22" t="str">
        <f t="array" ref="G20">IFERROR(INDEX(PersonTab!$A$2:$H$100,HelperTab!$I15,COLUMNS($I$7:O20)),"")</f>
        <v>https://nano.lu.se/thomas-laurell</v>
      </c>
      <c r="H20" s="24" t="str">
        <f t="array" ref="H20">IFERROR(INDEX(PersonTab!$A$2:$H$100,HelperTab!$I15,COLUMNS($I$7:P20)),"")</f>
        <v xml:space="preserve">Thomas Laurell's group has a focus on microfluidics and lab-on-a-chip research in biomedical applications. Focus is on development of new enabling microfluidic technology in preclinical and clinical research.  Laurell run laboratories both at the engineering faculty (E-/D-building), developing new microchip technology and a biomedical laboratory at the Biomedical Center, where investigations of our new lab-on-a-chip developments are performed in preclinical and clinical applications.  Keywords: microfluidics, lab-on-achip, organs-on-a-chip, acoustofluidics, cell handling/sorting, cytometry, diagnostics, disease biomarkers, cancer, sepsis, extracellular vesicles, cardiovascular disease, infection medicine, neurodegenerative diseases. </v>
      </c>
      <c r="I20" s="2"/>
      <c r="J20" s="2"/>
      <c r="K20" s="2"/>
      <c r="L20" s="4"/>
      <c r="M20" s="2"/>
    </row>
    <row r="21" spans="1:13" x14ac:dyDescent="0.25">
      <c r="A21" s="22" t="str">
        <f t="array" ref="A21">IFERROR(INDEX(PersonTab!$A$2:$H$100,HelperTab!$I16,COLUMNS($I$7:I21)),"")</f>
        <v>Eva Unger</v>
      </c>
      <c r="B21" s="22" t="str">
        <f t="array" ref="B21">IFERROR(INDEX(PersonTab!$A$2:$H$100,HelperTab!$I16,COLUMNS($I$7:J21)),"")</f>
        <v>Chemical Physics / Helmholtz Zentrum Berlin</v>
      </c>
      <c r="C21" s="22" t="str">
        <f t="array" ref="C21">IFERROR(INDEX(PersonTab!$A$2:$H$100,HelperTab!$I16,COLUMNS($I$7:K21)),"")</f>
        <v>eva.unger@chemphys.lu.se</v>
      </c>
      <c r="D21" s="22" t="str">
        <f t="array" ref="D21">IFERROR(INDEX(PersonTab!$A$2:$H$100,HelperTab!$I16,COLUMNS($I$7:L21)),"")</f>
        <v>Characterization/Experiment, Wetlab/Biochemistry</v>
      </c>
      <c r="E21" s="22" t="str">
        <f t="array" ref="E21">IFERROR(INDEX(PersonTab!$A$2:$H$100,HelperTab!$I16,COLUMNS($I$7:M21)),"")</f>
        <v>Renewable energy, Devices, Materials science</v>
      </c>
      <c r="F21" s="23" t="str">
        <f t="array" ref="F21">IFERROR(INDEX(PersonTab!$A$2:$H$100,HelperTab!$I16,COLUMNS($I$7:N21)),"")</f>
        <v>MAX IV, Industry collaboration</v>
      </c>
      <c r="G21" s="22" t="str">
        <f t="array" ref="G21">IFERROR(INDEX(PersonTab!$A$2:$H$100,HelperTab!$I16,COLUMNS($I$7:O21)),"")</f>
        <v>https://nano.lu.se/eva-unger</v>
      </c>
      <c r="H21" s="24" t="str">
        <f t="array" ref="H21">IFERROR(INDEX(PersonTab!$A$2:$H$100,HelperTab!$I16,COLUMNS($I$7:P21)),"")</f>
        <v>Hybrid perovskite optoelectronic devices</v>
      </c>
      <c r="I21" s="2"/>
      <c r="J21" s="2"/>
      <c r="K21" s="3"/>
      <c r="L21" s="4"/>
      <c r="M21" s="2"/>
    </row>
    <row r="22" spans="1:13" ht="76.5" x14ac:dyDescent="0.25">
      <c r="A22" s="22" t="str">
        <f t="array" ref="A22">IFERROR(INDEX(PersonTab!$A$2:$H$100,HelperTab!$I17,COLUMNS($I$7:I22)),"")</f>
        <v>Jonas Tegenfeldt</v>
      </c>
      <c r="B22" s="22" t="str">
        <f t="array" ref="B22">IFERROR(INDEX(PersonTab!$A$2:$H$100,HelperTab!$I17,COLUMNS($I$7:J22)),"")</f>
        <v>Solid State Physics</v>
      </c>
      <c r="C22" s="22" t="str">
        <f t="array" ref="C22">IFERROR(INDEX(PersonTab!$A$2:$H$100,HelperTab!$I17,COLUMNS($I$7:K22)),"")</f>
        <v>jonas.tegenfeldt@ftf.lth.se</v>
      </c>
      <c r="D22" s="22" t="str">
        <f t="array" ref="D22">IFERROR(INDEX(PersonTab!$A$2:$H$100,HelperTab!$I17,COLUMNS($I$7:L22)),"")</f>
        <v>Characterization/Experiment, Wetlab/Biochemistry</v>
      </c>
      <c r="E22" s="22" t="str">
        <f t="array" ref="E22">IFERROR(INDEX(PersonTab!$A$2:$H$100,HelperTab!$I17,COLUMNS($I$7:M22)),"")</f>
        <v>Biological applications, Nano-medicine, Microfluidics/Nanofluidics, Biophysics</v>
      </c>
      <c r="F22" s="23" t="str">
        <f>IFERROR(INDEX(PersonTab!$A$2:$H$100,HelperTab!$I17,COLUMNS($I$7:N22)),"")</f>
        <v>-</v>
      </c>
      <c r="G22" s="22" t="str">
        <f t="array" ref="G22">IFERROR(INDEX(PersonTab!$A$2:$H$100,HelperTab!$I17,COLUMNS($I$7:O22)),"")</f>
        <v>https://nano.lu.se/jonas-tegenfeldt</v>
      </c>
      <c r="H22" s="24" t="str">
        <f t="array" ref="H22">IFERROR(INDEX(PersonTab!$A$2:$H$100,HelperTab!$I17,COLUMNS($I$7:P22)),"")</f>
        <v>The Tegenfeldt group's research is focused on developing and using analysis tools based on micro- and nanofluidics technologies that allow the use of ultrasmall amounts of sample and reagents. The ability to make controlled measurements at the particle and molecular scale yields unique opportunities to probe detailed sample characteristics with novel applications in particle sorting and DNA analysis as a result.</v>
      </c>
      <c r="I22" s="2"/>
      <c r="J22" s="2"/>
      <c r="K22" s="3"/>
      <c r="L22" s="4"/>
      <c r="M22" s="2"/>
    </row>
    <row r="23" spans="1:13" ht="127.5" x14ac:dyDescent="0.25">
      <c r="A23" s="22" t="str">
        <f t="array" ref="A23">IFERROR(INDEX(PersonTab!$A$2:$H$100,HelperTab!$I18,COLUMNS($I$7:I23)),"")</f>
        <v>Erik Swietlicki</v>
      </c>
      <c r="B23" s="22" t="str">
        <f t="array" ref="B23">IFERROR(INDEX(PersonTab!$A$2:$H$100,HelperTab!$I18,COLUMNS($I$7:J23)),"")</f>
        <v>Nuclear Physics</v>
      </c>
      <c r="C23" s="22" t="str">
        <f t="array" ref="C23">IFERROR(INDEX(PersonTab!$A$2:$H$100,HelperTab!$I18,COLUMNS($I$7:K23)),"")</f>
        <v>erik.swietlicki@nuclear.lu.se</v>
      </c>
      <c r="D23" s="22" t="str">
        <f t="array" ref="D23">IFERROR(INDEX(PersonTab!$A$2:$H$100,HelperTab!$I18,COLUMNS($I$7:L23)),"")</f>
        <v>Characterization/Experiment, Modelling/Simulation</v>
      </c>
      <c r="E23" s="22" t="str">
        <f t="array" ref="E23">IFERROR(INDEX(PersonTab!$A$2:$H$100,HelperTab!$I18,COLUMNS($I$7:M23)),"")</f>
        <v>Nanosafety</v>
      </c>
      <c r="F23" s="23" t="str">
        <f>IFERROR(INDEX(PersonTab!$A$2:$H$100,HelperTab!$I18,COLUMNS($I$7:N23)),"")</f>
        <v>-</v>
      </c>
      <c r="G23" s="22" t="str">
        <f t="array" ref="G23">IFERROR(INDEX(PersonTab!$A$2:$H$100,HelperTab!$I18,COLUMNS($I$7:O23)),"")</f>
        <v>https://nano.lu.se/erik-swietlicki</v>
      </c>
      <c r="H23" s="24" t="str">
        <f t="array" ref="H23">IFERROR(INDEX(PersonTab!$A$2:$H$100,HelperTab!$I18,COLUMNS($I$7:P23)),"")</f>
        <v>Research is motivated by the effects of atmospheric aerosols on climate, environment and human health. Nearly 30 years of experience in atmospheric aerosol science (measurement technology, emissions, particle formation, transformation and dynamics, particle hygroscopic growth and aerosol-cloud interactions, long-range transport, source-receptor relationships, particle deposition in the human respiratory tract). Research includes a combination of laboratory experiments, instrument development, field intensive campaign as well as long-term aerosol measurements at various sites, process modeling of aerosol dynamics and chemical composition, and implementation of aerosol processes in climate and air quality models.</v>
      </c>
      <c r="I23" s="2"/>
      <c r="J23" s="2"/>
      <c r="K23" s="3"/>
      <c r="L23" s="4"/>
      <c r="M23" s="2"/>
    </row>
    <row r="24" spans="1:13" ht="102" x14ac:dyDescent="0.25">
      <c r="A24" s="22" t="str">
        <f t="array" ref="A24">IFERROR(INDEX(PersonTab!$A$2:$H$100,HelperTab!$I19,COLUMNS($I$7:I24)),"")</f>
        <v>Peter Samuelsson</v>
      </c>
      <c r="B24" s="22" t="str">
        <f t="array" ref="B24">IFERROR(INDEX(PersonTab!$A$2:$H$100,HelperTab!$I19,COLUMNS($I$7:J24)),"")</f>
        <v xml:space="preserve">Mathematical Physics </v>
      </c>
      <c r="C24" s="22" t="str">
        <f t="array" ref="C24">IFERROR(INDEX(PersonTab!$A$2:$H$100,HelperTab!$I19,COLUMNS($I$7:K24)),"")</f>
        <v>peter.samuelsson@teorfys.lu.se</v>
      </c>
      <c r="D24" s="22" t="str">
        <f t="array" ref="D24">IFERROR(INDEX(PersonTab!$A$2:$H$100,HelperTab!$I19,COLUMNS($I$7:L24)),"")</f>
        <v>Theory</v>
      </c>
      <c r="E24" s="22" t="str">
        <f t="array" ref="E24">IFERROR(INDEX(PersonTab!$A$2:$H$100,HelperTab!$I19,COLUMNS($I$7:M24)),"")</f>
        <v>Quantum physics, Quantum technology, Quantum information, Low-temperature transport, Nanothermodynamics</v>
      </c>
      <c r="F24" s="23" t="str">
        <f>IFERROR(INDEX(PersonTab!$A$2:$H$100,HelperTab!$I19,COLUMNS($I$7:N24)),"")</f>
        <v>-</v>
      </c>
      <c r="G24" s="22" t="str">
        <f t="array" ref="G24">IFERROR(INDEX(PersonTab!$A$2:$H$100,HelperTab!$I19,COLUMNS($I$7:O24)),"")</f>
        <v>https://nano.lu.se/peter-samuelsson</v>
      </c>
      <c r="H24" s="24" t="str">
        <f t="array" ref="H24">IFERROR(INDEX(PersonTab!$A$2:$H$100,HelperTab!$I19,COLUMNS($I$7:P24)),"")</f>
        <v>In the Mesoscopic Physics Group, we are working towards a better understanding of nanoscale systems, where phase coherence meets fluctuations. Our goal thereby is to accelerate and contribute to the development of quantum technologies which make use of intriguing quantum features such as coherence and entanglement. Examples of research topics include quantum thermodynamics in mesoscopic and nanoscale conductors, electronic entanglement, generation and detection in mesoscopic systems, and quantum transport in circuit quantum electrodynamic systems.</v>
      </c>
      <c r="I24" s="2"/>
      <c r="J24" s="2"/>
      <c r="K24" s="3"/>
      <c r="L24" s="4"/>
      <c r="M24" s="2"/>
    </row>
    <row r="25" spans="1:13" ht="76.5" x14ac:dyDescent="0.25">
      <c r="A25" s="22" t="str">
        <f t="array" ref="A25">IFERROR(INDEX(PersonTab!$A$2:$H$100,HelperTab!$I20,COLUMNS($I$7:I25)),"")</f>
        <v>Peter Jönsson</v>
      </c>
      <c r="B25" s="22" t="str">
        <f t="array" ref="B25">IFERROR(INDEX(PersonTab!$A$2:$H$100,HelperTab!$I20,COLUMNS($I$7:J25)),"")</f>
        <v>Physical Chemistry</v>
      </c>
      <c r="C25" s="22" t="str">
        <f t="array" ref="C25">IFERROR(INDEX(PersonTab!$A$2:$H$100,HelperTab!$I20,COLUMNS($I$7:K25)),"")</f>
        <v>peter.jonsson@fkem1.lu.se</v>
      </c>
      <c r="D25" s="22" t="str">
        <f t="array" ref="D25">IFERROR(INDEX(PersonTab!$A$2:$H$100,HelperTab!$I20,COLUMNS($I$7:L25)),"")</f>
        <v>Characterization/Experiment, Modelling/Simulation, Theory, Wetlab/Biochemistry</v>
      </c>
      <c r="E25" s="22" t="str">
        <f t="array" ref="E25">IFERROR(INDEX(PersonTab!$A$2:$H$100,HelperTab!$I20,COLUMNS($I$7:M25)),"")</f>
        <v>Biological applications, Biochemistry, Microfluidics/Nanofluidics, Biophysics, Optics/Lasers, including ultrafast techniques</v>
      </c>
      <c r="F25" s="23" t="str">
        <f>IFERROR(INDEX(PersonTab!$A$2:$H$100,HelperTab!$I20,COLUMNS($I$7:N25)),"")</f>
        <v>-</v>
      </c>
      <c r="G25" s="22" t="str">
        <f t="array" ref="G25">IFERROR(INDEX(PersonTab!$A$2:$H$100,HelperTab!$I20,COLUMNS($I$7:O25)),"")</f>
        <v>https://nano.lu.se/peter-jonsson</v>
      </c>
      <c r="H25" s="24" t="str">
        <f t="array" ref="H25">IFERROR(INDEX(PersonTab!$A$2:$H$100,HelperTab!$I20,COLUMNS($I$7:P25)),"")</f>
        <v>Peter Jönsson's research group aims at better understanding the interactions between molecules at biointerfaces. This involves developing new tools to study membranes and membrane proteins as well as understanding the role different proteins has in starting an immune response. Key methods and sysetms used in the group are: fluorescence microscopy (single molecule, superresolution, TIRF), live cells and cell membrane mimics, micro- and nanopipette manipulation.</v>
      </c>
      <c r="I25" s="2"/>
      <c r="J25" s="2"/>
      <c r="K25" s="3"/>
      <c r="L25" s="3"/>
      <c r="M25" s="2"/>
    </row>
    <row r="26" spans="1:13" ht="63.75" x14ac:dyDescent="0.25">
      <c r="A26" s="22" t="str">
        <f t="array" ref="A26">IFERROR(INDEX(PersonTab!$A$2:$H$100,HelperTab!$I21,COLUMNS($I$7:I26)),"")</f>
        <v>Tommy Cedervall</v>
      </c>
      <c r="B26" s="22" t="str">
        <f t="array" ref="B26">IFERROR(INDEX(PersonTab!$A$2:$H$100,HelperTab!$I21,COLUMNS($I$7:J26)),"")</f>
        <v>Biochemistry and Structural Biology</v>
      </c>
      <c r="C26" s="22" t="str">
        <f t="array" ref="C26">IFERROR(INDEX(PersonTab!$A$2:$H$100,HelperTab!$I21,COLUMNS($I$7:K26)),"")</f>
        <v>tommy.cedervall@biochemistry.lu.se</v>
      </c>
      <c r="D26" s="22" t="str">
        <f t="array" ref="D26">IFERROR(INDEX(PersonTab!$A$2:$H$100,HelperTab!$I21,COLUMNS($I$7:L26)),"")</f>
        <v>Characterization/Experiment, Wetlab/Biochemistry</v>
      </c>
      <c r="E26" s="22" t="str">
        <f t="array" ref="E26">IFERROR(INDEX(PersonTab!$A$2:$H$100,HelperTab!$I21,COLUMNS($I$7:M26)),"")</f>
        <v>Nanosafety, Nano-medicine, Biochemistry</v>
      </c>
      <c r="F26" s="23" t="str">
        <f>IFERROR(INDEX(PersonTab!$A$2:$H$100,HelperTab!$I21,COLUMNS($I$7:N26)),"")</f>
        <v>-</v>
      </c>
      <c r="G26" s="22" t="str">
        <f>IFERROR(INDEX(PersonTab!$A$2:$H$100,HelperTab!$I21,COLUMNS($I$7:O26)),"")</f>
        <v>https://nano.lu.se/tommy-cedervall</v>
      </c>
      <c r="H26" s="24" t="str">
        <f t="array" ref="H26">IFERROR(INDEX(PersonTab!$A$2:$H$100,HelperTab!$I21,COLUMNS($I$7:P26)),"")</f>
        <v>Tommy Cedervall's research group study the biological effects of nanomaterial on aquatic eco systems and single organisms from an environmental nanosafety aspect. Furthermore, structural and functional changes in proteins following interactions with nanomaterial is in detail studied and linked with the impact on organisms as well as with possible comlications or benefits within nano medicine.</v>
      </c>
      <c r="I26" s="2"/>
      <c r="J26" s="2"/>
      <c r="K26" s="3"/>
      <c r="L26" s="4"/>
      <c r="M26" s="2"/>
    </row>
    <row r="27" spans="1:13" ht="63.75" x14ac:dyDescent="0.25">
      <c r="A27" s="22" t="str">
        <f t="array" ref="A27">IFERROR(INDEX(PersonTab!$A$2:$H$100,HelperTab!$I22,COLUMNS($I$7:I27)),"")</f>
        <v>Tommy Cedervall</v>
      </c>
      <c r="B27" s="22" t="str">
        <f t="array" ref="B27">IFERROR(INDEX(PersonTab!$A$2:$H$100,HelperTab!$I22,COLUMNS($I$7:J27)),"")</f>
        <v>Biochemistry and Structural Biology</v>
      </c>
      <c r="C27" s="22" t="str">
        <f t="array" ref="C27">IFERROR(INDEX(PersonTab!$A$2:$H$100,HelperTab!$I22,COLUMNS($I$7:K27)),"")</f>
        <v>tommy.cedervall@biochemistry.lu.se</v>
      </c>
      <c r="D27" s="22" t="str">
        <f t="array" ref="D27">IFERROR(INDEX(PersonTab!$A$2:$H$100,HelperTab!$I22,COLUMNS($I$7:L27)),"")</f>
        <v>Characterization/Experiment, Wetlab/Biochemistry</v>
      </c>
      <c r="E27" s="22" t="str">
        <f t="array" ref="E27">IFERROR(INDEX(PersonTab!$A$2:$H$100,HelperTab!$I22,COLUMNS($I$7:M27)),"")</f>
        <v>Nanosafety, Nano-medicine, Biochemistry</v>
      </c>
      <c r="F27" s="23" t="str">
        <f>IFERROR(INDEX(PersonTab!$A$2:$H$100,HelperTab!$I22,COLUMNS($I$7:N27)),"")</f>
        <v>-</v>
      </c>
      <c r="G27" s="22" t="str">
        <f t="array" ref="G27">IFERROR(INDEX(PersonTab!$A$2:$H$100,HelperTab!$I22,COLUMNS($I$7:O27)),"")</f>
        <v>https://nano.lu.se/tommy-cedervall</v>
      </c>
      <c r="H27" s="24" t="str">
        <f t="array" ref="H27">IFERROR(INDEX(PersonTab!$A$2:$H$100,HelperTab!$I22,COLUMNS($I$7:P27)),"")</f>
        <v>Tommy Cedervall's research group study the biological effects of nanomaterial on aquatic eco systems and single organisms from an environmental nanosafety aspect. Furthermore, structural and functional changes in proteins following interactions with nanomaterial is in detail studied and linked with the impact on organisms as well as with possible comlications or benefits within nano medicine.</v>
      </c>
      <c r="I27" s="2"/>
      <c r="J27" s="2"/>
      <c r="K27" s="3"/>
      <c r="L27" s="4"/>
      <c r="M27" s="2"/>
    </row>
    <row r="28" spans="1:13" ht="51" x14ac:dyDescent="0.25">
      <c r="A28" s="22" t="str">
        <f t="array" ref="A28">IFERROR(INDEX(PersonTab!$A$2:$H$100,HelperTab!$I23,COLUMNS($I$7:I28)),"")</f>
        <v>Stephanie Reimann</v>
      </c>
      <c r="B28" s="22" t="str">
        <f t="array" ref="B28">IFERROR(INDEX(PersonTab!$A$2:$H$100,HelperTab!$I23,COLUMNS($I$7:J28)),"")</f>
        <v>Mathematical Physics</v>
      </c>
      <c r="C28" s="22" t="str">
        <f t="array" ref="C28">IFERROR(INDEX(PersonTab!$A$2:$H$100,HelperTab!$I23,COLUMNS($I$7:K28)),"")</f>
        <v>stephanie.reimann@matfys.lth.se</v>
      </c>
      <c r="D28" s="22" t="str">
        <f t="array" ref="D28">IFERROR(INDEX(PersonTab!$A$2:$H$100,HelperTab!$I23,COLUMNS($I$7:L28)),"")</f>
        <v>Theory</v>
      </c>
      <c r="E28" s="22" t="str">
        <f t="array" ref="E28">IFERROR(INDEX(PersonTab!$A$2:$H$100,HelperTab!$I23,COLUMNS($I$7:M28)),"")</f>
        <v>Quantum physics, Quantum technology, Quantum information, Nanothermodynamics, Materials science</v>
      </c>
      <c r="F28" s="23" t="str">
        <f>IFERROR(INDEX(PersonTab!$A$2:$H$100,HelperTab!$I23,COLUMNS($I$7:N28)),"")</f>
        <v>-</v>
      </c>
      <c r="G28" s="22" t="str">
        <f t="array" ref="G28">IFERROR(INDEX(PersonTab!$A$2:$H$100,HelperTab!$I23,COLUMNS($I$7:O28)),"")</f>
        <v>https://nano.lu.se/stephanie-reimann</v>
      </c>
      <c r="H28" s="24" t="str">
        <f t="array" ref="H28">IFERROR(INDEX(PersonTab!$A$2:$H$100,HelperTab!$I23,COLUMNS($I$7:P28)),"")</f>
        <v>Stephanie Reimann's research group sets focus on the theory of quantum many-body systems, from ultra-cold atomic quantum gases to nanostructures. Presently we work on the quantum thermodynamics of interacting finite boson and fermion systems, and self-bound ultra-cold bosonic quantum droplets.</v>
      </c>
      <c r="I28" s="2"/>
      <c r="J28" s="2"/>
      <c r="K28" s="3"/>
      <c r="L28" s="4"/>
      <c r="M28" s="2"/>
    </row>
    <row r="29" spans="1:13" ht="267.75" x14ac:dyDescent="0.25">
      <c r="A29" s="22" t="str">
        <f t="array" ref="A29">IFERROR(INDEX(PersonTab!$A$2:$H$100,HelperTab!$I24,COLUMNS($I$7:I29)),"")</f>
        <v>Rainer Timm</v>
      </c>
      <c r="B29" s="22" t="str">
        <f t="array" ref="B29">IFERROR(INDEX(PersonTab!$A$2:$H$100,HelperTab!$I24,COLUMNS($I$7:J29)),"")</f>
        <v>Synchrotron Radiation Research</v>
      </c>
      <c r="C29" s="22" t="str">
        <f t="array" ref="C29">IFERROR(INDEX(PersonTab!$A$2:$H$100,HelperTab!$I24,COLUMNS($I$7:K29)),"")</f>
        <v>rainer.timm@sljus.lu.se</v>
      </c>
      <c r="D29" s="22" t="str">
        <f t="array" ref="D29">IFERROR(INDEX(PersonTab!$A$2:$H$100,HelperTab!$I24,COLUMNS($I$7:L29)),"")</f>
        <v>Characterization/Experiment</v>
      </c>
      <c r="E29" s="22" t="str">
        <f t="array" ref="E29">IFERROR(INDEX(PersonTab!$A$2:$H$100,HelperTab!$I24,COLUMNS($I$7:M29)),"")</f>
        <v>Materials science, Surface characterization/STM/AFM, Synchrotron radiation/MAX IV</v>
      </c>
      <c r="F29" s="23" t="str">
        <f>IFERROR(INDEX(PersonTab!$A$2:$H$100,HelperTab!$I24,COLUMNS($I$7:N29)),"")</f>
        <v>-</v>
      </c>
      <c r="G29" s="22" t="str">
        <f t="array" ref="G29">IFERROR(INDEX(PersonTab!$A$2:$H$100,HelperTab!$I24,COLUMNS($I$7:O29)),"")</f>
        <v>https://nano.lu.se/rainer-timm</v>
      </c>
      <c r="H29" s="24" t="str">
        <f t="array" ref="H29">IFERROR(INDEX(PersonTab!$A$2:$H$100,HelperTab!$I24,COLUMNS($I$7:P29)),"")</f>
        <v>Rainer Timm's research focuses on the atomic-scale characterization of semiconductor nanostructures, especially III-V semiconductor nanowires, including analysis of the atomic surface structure, resulting local electronic properties, the chemical and structural composition of interfaces, and in-situ studies of such nanostructure properties during device operation.
With scanning probe techniques like scanning tunneling microscopy and spectroscopy (STM/S) or conductive atomic force microscopy (AFM), the atomic structure and resulting electronic properties of nanowire surfaces are investigated, including local effects at nanowire heterostructures consisting of different materials or crystal structure. Using advanced STM geometries, also the interior structure of nanowires or mechanical and transport properties of individual upright standing nanowires can be revealed. From AFM and STM/S studies on individually contacted nanowires, we explore the interplay between local surface structure and electrical device performance for nanowire devices like tunnel diodes or solar cells.
As complementary technique he is using X-ray photoemission-based microscopy and spectroscopy at the MAX IV laboratory and other synchrotron facilities, for investigating the structure and chemical composition of surfaces and interfaces, e.g. doping profiles of individual nanowires or shallow interfaces of nanowire transistors with dielectric thin films. These techniques include X-ray Photoemission Spectroscopy (XPS) at ultrahigh vacuum or near-ambient conditions, nano-focus XPS, and X-ray diffraction.</v>
      </c>
      <c r="I29" s="2"/>
      <c r="J29" s="2"/>
      <c r="K29" s="2"/>
      <c r="L29" s="4"/>
      <c r="M29" s="2"/>
    </row>
    <row r="30" spans="1:13" ht="216.75" x14ac:dyDescent="0.25">
      <c r="A30" s="22" t="str">
        <f t="array" ref="A30">IFERROR(INDEX(PersonTab!$A$2:$H$100,HelperTab!$I25,COLUMNS($I$7:I30)),"")</f>
        <v>Jens Uhlig</v>
      </c>
      <c r="B30" s="22" t="str">
        <f t="array" ref="B30">IFERROR(INDEX(PersonTab!$A$2:$H$100,HelperTab!$I25,COLUMNS($I$7:J30)),"")</f>
        <v>Chemical Physics</v>
      </c>
      <c r="C30" s="22" t="str">
        <f t="array" ref="C30">IFERROR(INDEX(PersonTab!$A$2:$H$100,HelperTab!$I25,COLUMNS($I$7:K30)),"")</f>
        <v>jens.uhlig@chemphys.lu.se</v>
      </c>
      <c r="D30" s="22" t="str">
        <f t="array" ref="D30">IFERROR(INDEX(PersonTab!$A$2:$H$100,HelperTab!$I25,COLUMNS($I$7:L30)),"")</f>
        <v>Characterization/Experiment, Wetlab/Biochemistry</v>
      </c>
      <c r="E30" s="22" t="str">
        <f t="array" ref="E30">IFERROR(INDEX(PersonTab!$A$2:$H$100,HelperTab!$I25,COLUMNS($I$7:M30)),"")</f>
        <v>Renewable energy, Materials science, Microfluidics/Nanofluidics, Optics/Lasers, including ultrafast techniques, Synchrotron radiation/MAX IV</v>
      </c>
      <c r="F30" s="23" t="str">
        <f t="array" ref="F30">IFERROR(INDEX(PersonTab!$A$2:$H$100,HelperTab!$I25,COLUMNS($I$7:N30)),"")</f>
        <v>MAX IV</v>
      </c>
      <c r="G30" s="22" t="str">
        <f t="array" ref="G30">IFERROR(INDEX(PersonTab!$A$2:$H$100,HelperTab!$I25,COLUMNS($I$7:O30)),"")</f>
        <v>https://nano.lu.se/jens-uhlig</v>
      </c>
      <c r="H30" s="24" t="str">
        <f t="array" ref="H30">IFERROR(INDEX(PersonTab!$A$2:$H$100,HelperTab!$I25,COLUMNS($I$7:P30)),"")</f>
        <v>Jens Uhlig group uses steady state and time-resolved x-ray spectroscopic techniques to investigate charge carrier dynamics in a wide variety of materials. A common theme is to determine the rate and identity of occupied and unoccupied orbitals strongly localized on a single atomic type. While these measurements are by necessity ensemble measurement, the spatial resolution is gained by the selection of atoms in unique positions. Classical materials investigated are e.g. the reaction at the catalytic sites in sulphur doped carbon nano dots, the dynamics around the central metal atom in metal-organic light sensitizer or the charge transfer in polymer building blocks investigated at e.g. the phosphor groups. We use XAS and XES at synchrotron facilities like MAXIV, linear accelerator facilities like FEMTOMAX or the free-electron laser facilities, but also table top laboratory spectroscopy. The latter is our own invention and based on a strong laser pulse focused onto a water jet, creating sub-picosecond burst of x-rays that are investigated by a novel energy dispersive direct detection microcalorimeter with high energy resolution. We also develop and use python code to simulate and analyse our complex spectra. Work can focus on practical or theoretical aspects of this work.</v>
      </c>
      <c r="I30" s="2"/>
      <c r="J30" s="2"/>
      <c r="K30" s="3"/>
      <c r="L30" s="3"/>
      <c r="M30" s="2"/>
    </row>
    <row r="31" spans="1:13" ht="51" x14ac:dyDescent="0.25">
      <c r="A31" s="22" t="str">
        <f t="array" ref="A31">IFERROR(INDEX(PersonTab!$A$2:$H$100,HelperTab!$I26,COLUMNS($I$7:I31)),"")</f>
        <v>Christina Isaxon</v>
      </c>
      <c r="B31" s="22" t="str">
        <f t="array" ref="B31">IFERROR(INDEX(PersonTab!$A$2:$H$100,HelperTab!$I26,COLUMNS($I$7:J31)),"")</f>
        <v>Ergonomics and Aerosol Tehnology</v>
      </c>
      <c r="C31" s="22" t="str">
        <f t="array" ref="C31">IFERROR(INDEX(PersonTab!$A$2:$H$100,HelperTab!$I26,COLUMNS($I$7:K31)),"")</f>
        <v>christina.isaxon@design.lth.se</v>
      </c>
      <c r="D31" s="22" t="str">
        <f t="array" ref="D31">IFERROR(INDEX(PersonTab!$A$2:$H$100,HelperTab!$I26,COLUMNS($I$7:L31)),"")</f>
        <v>Characterization/Experiment</v>
      </c>
      <c r="E31" s="22" t="str">
        <f t="array" ref="E31">IFERROR(INDEX(PersonTab!$A$2:$H$100,HelperTab!$I26,COLUMNS($I$7:M31)),"")</f>
        <v>Nanosafety</v>
      </c>
      <c r="F31" s="23" t="str">
        <f>IFERROR(INDEX(PersonTab!$A$2:$H$100,HelperTab!$I26,COLUMNS($I$7:N31)),"")</f>
        <v>-</v>
      </c>
      <c r="G31" s="22" t="str">
        <f>IFERROR(INDEX(PersonTab!$A$2:$H$100,HelperTab!$I26,COLUMNS($I$7:O31)),"")</f>
        <v>https://nano.lu.se/christina-isaxon</v>
      </c>
      <c r="H31" s="24" t="str">
        <f t="array" ref="H31">IFERROR(INDEX(PersonTab!$A$2:$H$100,HelperTab!$I26,COLUMNS($I$7:P31)),"")</f>
        <v>We use advanced on- and off-line measurement techniques to assess emissions and exposure of airborne nanoparticles in any environments (worklpaces in particular). In our well-equipped lab, we can study both particle characteristics and dynamic processes of airborne nanoparticles.</v>
      </c>
      <c r="I31" s="2"/>
      <c r="J31" s="2"/>
      <c r="K31" s="3"/>
      <c r="L31" s="3"/>
      <c r="M31" s="2"/>
    </row>
    <row r="32" spans="1:13" ht="76.5" x14ac:dyDescent="0.25">
      <c r="A32" s="22" t="str">
        <f t="array" ref="A32">IFERROR(INDEX(PersonTab!$A$2:$H$100,HelperTab!$I27,COLUMNS($I$7:I32)),"")</f>
        <v>Adam Burke</v>
      </c>
      <c r="B32" s="22" t="str">
        <f t="array" ref="B32">IFERROR(INDEX(PersonTab!$A$2:$H$100,HelperTab!$I27,COLUMNS($I$7:J32)),"")</f>
        <v>Solid State Physics</v>
      </c>
      <c r="C32" s="22" t="str">
        <f t="array" ref="C32">IFERROR(INDEX(PersonTab!$A$2:$H$100,HelperTab!$I27,COLUMNS($I$7:K32)),"")</f>
        <v>adam.burke@ftf.lth.se</v>
      </c>
      <c r="D32" s="22" t="str">
        <f t="array" ref="D32">IFERROR(INDEX(PersonTab!$A$2:$H$100,HelperTab!$I27,COLUMNS($I$7:L32)),"")</f>
        <v>Characterization/Experiment, Processing/Nanofabrication</v>
      </c>
      <c r="E32" s="22" t="str">
        <f t="array" ref="E32">IFERROR(INDEX(PersonTab!$A$2:$H$100,HelperTab!$I27,COLUMNS($I$7:M32)),"")</f>
        <v>Quantum physics, Low-temperature transport, Nanothermodynamics, Electronics, Devices</v>
      </c>
      <c r="F32" s="23" t="str">
        <f>IFERROR(INDEX(PersonTab!$A$2:$H$100,HelperTab!$I27,COLUMNS($I$7:N32)),"")</f>
        <v>-</v>
      </c>
      <c r="G32" s="22" t="str">
        <f t="array" ref="G32">IFERROR(INDEX(PersonTab!$A$2:$H$100,HelperTab!$I27,COLUMNS($I$7:O32)),"")</f>
        <v>https://nano.lu.se/adam-burke</v>
      </c>
      <c r="H32" s="24" t="str">
        <f t="array" ref="H32">IFERROR(INDEX(PersonTab!$A$2:$H$100,HelperTab!$I27,COLUMNS($I$7:P32)),"")</f>
        <v>Adam Burke’s research group focuses on the development and electrical transport characterization of nanostructure devices, with particular emphasis on low temperature measurements in the presence of external magnetic fields. Specific research interests include: advanced nanofabrication techniques, nanowire-based quantum dot devices with integrated charge detection, and spin transport physics in III-V nanowire devices.</v>
      </c>
    </row>
    <row r="33" spans="1:8" ht="63.75" x14ac:dyDescent="0.25">
      <c r="A33" s="22" t="str">
        <f>IFERROR(INDEX(PersonTab!$A$2:$H$100,HelperTab!$I28,COLUMNS($I$7:I33)),"")</f>
        <v>Martin Magnusson</v>
      </c>
      <c r="B33" s="22" t="str">
        <f>IFERROR(INDEX(PersonTab!$A$2:$H$100,HelperTab!$I28,COLUMNS($I$7:J33)),"")</f>
        <v>Solid State Physics</v>
      </c>
      <c r="C33" s="22" t="str">
        <f>IFERROR(INDEX(PersonTab!$A$2:$H$100,HelperTab!$I28,COLUMNS($I$7:K33)),"")</f>
        <v>martin.magnusson@ftf.lth.se</v>
      </c>
      <c r="D33" s="22" t="str">
        <f>IFERROR(INDEX(PersonTab!$A$2:$H$100,HelperTab!$I28,COLUMNS($I$7:L33)),"")</f>
        <v>Characterization/Experiment, Modelling/Simulation, Processing/Nanofabrication</v>
      </c>
      <c r="E33" s="22" t="str">
        <f>IFERROR(INDEX(PersonTab!$A$2:$H$100,HelperTab!$I28,COLUMNS($I$7:M33)),"")</f>
        <v>Renewable energy, Materials science, Epitaxy, Nanosafety, Optical characterisation</v>
      </c>
      <c r="F33" s="23" t="str">
        <f>IFERROR(INDEX(PersonTab!$A$2:$H$100,HelperTab!$I28,COLUMNS($I$7:N33)),"")</f>
        <v>Industry collaboration</v>
      </c>
      <c r="G33" s="22" t="str">
        <f>IFERROR(INDEX(PersonTab!$A$2:$H$100,HelperTab!$I28,COLUMNS($I$7:O33)),"")</f>
        <v>https://nano.lu.se/martin-magnusson</v>
      </c>
      <c r="H33" s="24" t="str">
        <f>IFERROR(INDEX(PersonTab!$A$2:$H$100,HelperTab!$I28,COLUMNS($I$7:P33)),"")</f>
        <v>Martin Magnusson's research is in materials physics directed towards semiconductor nanostructures. In particular, aerosol-based methods are used to create nanoparticles and nanowires directly in the gas phase, a process known as Aerotaxy. Master thesis ideas: Generation of metal alloy nanpoarticles as seeds for Aerotaxy growth; In situ optical characterization of nanowire growth.</v>
      </c>
    </row>
    <row r="34" spans="1:8" ht="51" x14ac:dyDescent="0.25">
      <c r="A34" s="22" t="str">
        <f>IFERROR(INDEX(PersonTab!$A$2:$H$100,HelperTab!$I29,COLUMNS($I$7:I34)),"")</f>
        <v>Magnus Borgström</v>
      </c>
      <c r="B34" s="22" t="str">
        <f>IFERROR(INDEX(PersonTab!$A$2:$H$100,HelperTab!$I29,COLUMNS($I$7:J34)),"")</f>
        <v>Solid State Physics</v>
      </c>
      <c r="C34" s="22" t="str">
        <f>IFERROR(INDEX(PersonTab!$A$2:$H$100,HelperTab!$I29,COLUMNS($I$7:K34)),"")</f>
        <v>magnus.borgstrom@ftf.lth.se</v>
      </c>
      <c r="D34" s="22" t="str">
        <f>IFERROR(INDEX(PersonTab!$A$2:$H$100,HelperTab!$I29,COLUMNS($I$7:L34)),"")</f>
        <v>Characterization/Experiment, Processing/Nanofabrication</v>
      </c>
      <c r="E34" s="22" t="str">
        <f>IFERROR(INDEX(PersonTab!$A$2:$H$100,HelperTab!$I29,COLUMNS($I$7:M34)),"")</f>
        <v>Renewable energy, Photonics, Materials science, Epitaxy</v>
      </c>
      <c r="F34" s="23" t="str">
        <f>IFERROR(INDEX(PersonTab!$A$2:$H$100,HelperTab!$I29,COLUMNS($I$7:N34)),"")</f>
        <v>-</v>
      </c>
      <c r="G34" s="22" t="str">
        <f>IFERROR(INDEX(PersonTab!$A$2:$H$100,HelperTab!$I29,COLUMNS($I$7:O34)),"")</f>
        <v>https://nano.lu.se/magnus-borgstrom</v>
      </c>
      <c r="H34" s="24" t="str">
        <f>IFERROR(INDEX(PersonTab!$A$2:$H$100,HelperTab!$I29,COLUMNS($I$7:P34)),"")</f>
        <v>My research is towards epitaxial growth, processing and characterisation of nanostructures. I am interested in the understanding of fundamental growth processes and materials properties, as well as the development of more applied structures, especially with respect to energy related research.</v>
      </c>
    </row>
    <row r="35" spans="1:8" ht="241.5" customHeight="1" x14ac:dyDescent="0.25">
      <c r="A35" s="22" t="str">
        <f>IFERROR(INDEX(PersonTab!$A$2:$H$100,HelperTab!$I30,COLUMNS($I$7:I35)),"")</f>
        <v>Maria Thereza Perez</v>
      </c>
      <c r="B35" s="22" t="str">
        <f>IFERROR(INDEX(PersonTab!$A$2:$H$100,HelperTab!$I30,COLUMNS($I$7:J35)),"")</f>
        <v>Medical faculty, Inst Clinical Sciences, Div. of Ophthalmology</v>
      </c>
      <c r="C35" s="22" t="str">
        <f>IFERROR(INDEX(PersonTab!$A$2:$H$100,HelperTab!$I30,COLUMNS($I$7:K35)),"")</f>
        <v>maria_thereza.perez@med.lu.se</v>
      </c>
      <c r="D35" s="22" t="str">
        <f>IFERROR(INDEX(PersonTab!$A$2:$H$100,HelperTab!$I30,COLUMNS($I$7:L35)),"")</f>
        <v>Characterization/Experiment, Wetlab/Biochemistry</v>
      </c>
      <c r="E35" s="22" t="str">
        <f>IFERROR(INDEX(PersonTab!$A$2:$H$100,HelperTab!$I30,COLUMNS($I$7:M35)),"")</f>
        <v>Devices, Neural networks, Biological applications, Neuroscience, Nano-medicine</v>
      </c>
      <c r="F35" s="23" t="str">
        <f>IFERROR(INDEX(PersonTab!$A$2:$H$100,HelperTab!$I30,COLUMNS($I$7:N35)),"")</f>
        <v>-</v>
      </c>
      <c r="G35" s="22" t="str">
        <f>IFERROR(INDEX(PersonTab!$A$2:$H$100,HelperTab!$I30,COLUMNS($I$7:O35)),"")</f>
        <v>https://nano.lu.se/maria-thereza-perez</v>
      </c>
      <c r="H35" s="24" t="str">
        <f>IFERROR(INDEX(PersonTab!$A$2:$H$100,HelperTab!$I30,COLUMNS($I$7:P35)),"")</f>
        <v>At the later stages of some retinal diseases, most photosensitive cells of the retina can be lost, resulting in partial or complete blindness. One alternative for these patients is to replace function through a prosthetic device. Retinal implants available today already provide patients with some light perception. However, current devices rely either on cameras to capture the image, which needs to be processed before it can stimulate the retinal cells, or on micro-photodiode light detectors, which generate images, but with rather low resolution.
The ultimate goal of the work is to produce arrays of vertical nanowires (NW) to be used in a new generation of implantable devices that will provide partial eyesight to patients suffering from retinal disease. A number of ongoing and planned studies examine several aspects with the objective to:
(1) Optimize the design and functionalization of the array to obtain optimal NW-cell interaction with adult neuronal cells.
(2) Develop arrays of photovoltaic NW for power-autonomous retinal cell stimulation.
This is a joint collaboration between the Divisions of Ophthalmology and NanoLund at Solid State Physics at Lund University.</v>
      </c>
    </row>
    <row r="36" spans="1:8" ht="93.75" customHeight="1" x14ac:dyDescent="0.25">
      <c r="A36" s="22" t="str">
        <f>IFERROR(INDEX(PersonTab!$A$2:$H$100,HelperTab!$I31,COLUMNS($I$7:I36)),"")</f>
        <v>Jenny Rissler</v>
      </c>
      <c r="B36" s="22" t="str">
        <f>IFERROR(INDEX(PersonTab!$A$2:$H$100,HelperTab!$I31,COLUMNS($I$7:J36)),"")</f>
        <v>Design Sciences and RISE</v>
      </c>
      <c r="C36" s="22" t="str">
        <f>IFERROR(INDEX(PersonTab!$A$2:$H$100,HelperTab!$I31,COLUMNS($I$7:K36)),"")</f>
        <v>jenny.rissler@design.lth.se</v>
      </c>
      <c r="D36" s="22" t="str">
        <f>IFERROR(INDEX(PersonTab!$A$2:$H$100,HelperTab!$I31,COLUMNS($I$7:L36)),"")</f>
        <v>Theory</v>
      </c>
      <c r="E36" s="22" t="str">
        <f>IFERROR(INDEX(PersonTab!$A$2:$H$100,HelperTab!$I31,COLUMNS($I$7:M36)),"")</f>
        <v>Nanosafety</v>
      </c>
      <c r="F36" s="23" t="str">
        <f>IFERROR(INDEX(PersonTab!$A$2:$H$100,HelperTab!$I31,COLUMNS($I$7:N36)),"")</f>
        <v>Industry collaboration</v>
      </c>
      <c r="G36" s="22" t="str">
        <f>IFERROR(INDEX(PersonTab!$A$2:$H$100,HelperTab!$I31,COLUMNS($I$7:O36)),"")</f>
        <v>https://nano.lu.se/jenny-rissler</v>
      </c>
      <c r="H36" s="24" t="str">
        <f>IFERROR(INDEX(PersonTab!$A$2:$H$100,HelperTab!$I31,COLUMNS($I$7:P36)),"")</f>
        <v>Jenny works as a researcher at the RISE Research Institute of Sweden and as a senior lecturer in the aerosol group at Design Sciences. The field of her research is aerosols and colloids with a variety of applications - from drugs to nanotechnology, emissions and exposure. Jenny has worked in nanosafety for the past ten years, with the risks and opportunities associated with the new nanomaterials being developed, focusing on airborne exposure, and in recent years towards waste treatment and disposal of nanomaterials.</v>
      </c>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4" spans="1:8" ht="15.75" customHeight="1" x14ac:dyDescent="0.25"/>
    <row r="45" spans="1:8" ht="15.75" customHeight="1" x14ac:dyDescent="0.25"/>
    <row r="46" spans="1:8" ht="15.75" customHeight="1" x14ac:dyDescent="0.25"/>
    <row r="47" spans="1:8" ht="15.75" customHeight="1" x14ac:dyDescent="0.25"/>
    <row r="48" spans="1: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sheetData>
  <sheetProtection password="9113" sheet="1" objects="1" scenarios="1" sort="0" autoFilter="0"/>
  <pageMargins left="0.7" right="0.7" top="0.75" bottom="0.75" header="0.51180555555555496" footer="0.51180555555555496"/>
  <pageSetup paperSize="9" firstPageNumber="0" orientation="portrait" horizontalDpi="300" verticalDpi="300" r:id="rId1"/>
  <ignoredErrors>
    <ignoredError sqref="F7:F32" formula="1"/>
  </ignoredError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prompt="Make a choice">
          <x14:formula1>
            <xm:f>TagTab!$C$2:$C$5</xm:f>
          </x14:formula1>
          <xm:sqref>F3</xm:sqref>
        </x14:dataValidation>
        <x14:dataValidation type="list" allowBlank="1" showInputMessage="1" showErrorMessage="1" prompt="Make a choice_x000a_">
          <x14:formula1>
            <xm:f>TagTab!$A$2:$A$7</xm:f>
          </x14:formula1>
          <xm:sqref>D3</xm:sqref>
        </x14:dataValidation>
        <x14:dataValidation type="list" allowBlank="1" showInputMessage="1" showErrorMessage="1" prompt="Make a choice">
          <x14:formula1>
            <xm:f>TagTab!$B$3:$B$33</xm:f>
          </x14:formula1>
          <xm:sqref>E3:E5</xm:sqref>
        </x14:dataValidation>
        <x14:dataValidation type="list" allowBlank="1" showInputMessage="1" showErrorMessage="1" prompt="Make a choice">
          <x14:formula1>
            <xm:f>TagTab!$A$2:$A$7</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zoomScaleNormal="100" workbookViewId="0">
      <selection activeCell="B2" sqref="B2"/>
    </sheetView>
  </sheetViews>
  <sheetFormatPr defaultRowHeight="15" x14ac:dyDescent="0.25"/>
  <cols>
    <col min="1" max="1" width="27.28515625" customWidth="1"/>
    <col min="2" max="2" width="45.85546875" customWidth="1"/>
    <col min="3" max="3" width="27.28515625" customWidth="1"/>
    <col min="4" max="26" width="8.7109375" customWidth="1"/>
    <col min="27" max="1025" width="14.42578125" customWidth="1"/>
  </cols>
  <sheetData>
    <row r="1" spans="1:3" x14ac:dyDescent="0.25">
      <c r="A1" s="5" t="s">
        <v>4</v>
      </c>
      <c r="B1" s="5" t="s">
        <v>5</v>
      </c>
      <c r="C1" s="5" t="s">
        <v>6</v>
      </c>
    </row>
    <row r="2" spans="1:3" ht="15.75" thickBot="1" x14ac:dyDescent="0.3">
      <c r="A2" s="21"/>
      <c r="B2" s="21"/>
      <c r="C2" s="3"/>
    </row>
    <row r="3" spans="1:3" ht="15.75" thickBot="1" x14ac:dyDescent="0.3">
      <c r="A3" s="3" t="s">
        <v>9</v>
      </c>
      <c r="B3" s="6" t="s">
        <v>10</v>
      </c>
      <c r="C3" s="7" t="s">
        <v>11</v>
      </c>
    </row>
    <row r="4" spans="1:3" x14ac:dyDescent="0.25">
      <c r="A4" s="3" t="s">
        <v>12</v>
      </c>
      <c r="B4" s="6" t="s">
        <v>13</v>
      </c>
      <c r="C4" s="7" t="s">
        <v>14</v>
      </c>
    </row>
    <row r="5" spans="1:3" x14ac:dyDescent="0.25">
      <c r="A5" s="3" t="s">
        <v>15</v>
      </c>
      <c r="B5" s="6" t="s">
        <v>16</v>
      </c>
      <c r="C5" s="7" t="s">
        <v>17</v>
      </c>
    </row>
    <row r="6" spans="1:3" x14ac:dyDescent="0.25">
      <c r="A6" s="3" t="s">
        <v>18</v>
      </c>
      <c r="B6" s="6" t="s">
        <v>19</v>
      </c>
      <c r="C6" s="3"/>
    </row>
    <row r="7" spans="1:3" x14ac:dyDescent="0.25">
      <c r="A7" s="3" t="s">
        <v>20</v>
      </c>
      <c r="B7" s="6"/>
    </row>
    <row r="8" spans="1:3" x14ac:dyDescent="0.25">
      <c r="A8" s="3"/>
      <c r="B8" s="6" t="s">
        <v>21</v>
      </c>
    </row>
    <row r="9" spans="1:3" x14ac:dyDescent="0.25">
      <c r="B9" s="6" t="s">
        <v>22</v>
      </c>
    </row>
    <row r="10" spans="1:3" x14ac:dyDescent="0.25">
      <c r="B10" s="6"/>
    </row>
    <row r="11" spans="1:3" x14ac:dyDescent="0.25">
      <c r="B11" s="6" t="s">
        <v>23</v>
      </c>
    </row>
    <row r="12" spans="1:3" x14ac:dyDescent="0.25">
      <c r="B12" s="6" t="s">
        <v>24</v>
      </c>
    </row>
    <row r="13" spans="1:3" x14ac:dyDescent="0.25">
      <c r="B13" s="6" t="s">
        <v>25</v>
      </c>
    </row>
    <row r="14" spans="1:3" x14ac:dyDescent="0.25">
      <c r="B14" s="6" t="s">
        <v>26</v>
      </c>
    </row>
    <row r="15" spans="1:3" x14ac:dyDescent="0.25">
      <c r="B15" s="6" t="s">
        <v>27</v>
      </c>
    </row>
    <row r="16" spans="1:3" x14ac:dyDescent="0.25">
      <c r="B16" s="6"/>
    </row>
    <row r="17" spans="2:2" x14ac:dyDescent="0.25">
      <c r="B17" s="6" t="s">
        <v>28</v>
      </c>
    </row>
    <row r="18" spans="2:2" x14ac:dyDescent="0.25">
      <c r="B18" s="6" t="s">
        <v>29</v>
      </c>
    </row>
    <row r="19" spans="2:2" x14ac:dyDescent="0.25">
      <c r="B19" s="6"/>
    </row>
    <row r="20" spans="2:2" x14ac:dyDescent="0.25">
      <c r="B20" s="6" t="s">
        <v>30</v>
      </c>
    </row>
    <row r="21" spans="2:2" ht="15.75" customHeight="1" x14ac:dyDescent="0.25">
      <c r="B21" s="6" t="s">
        <v>31</v>
      </c>
    </row>
    <row r="22" spans="2:2" ht="15.75" customHeight="1" x14ac:dyDescent="0.25">
      <c r="B22" s="6" t="s">
        <v>32</v>
      </c>
    </row>
    <row r="23" spans="2:2" ht="15.75" customHeight="1" x14ac:dyDescent="0.25">
      <c r="B23" s="6" t="s">
        <v>33</v>
      </c>
    </row>
    <row r="24" spans="2:2" ht="15.75" customHeight="1" x14ac:dyDescent="0.25">
      <c r="B24" s="6" t="s">
        <v>34</v>
      </c>
    </row>
    <row r="25" spans="2:2" ht="15.75" customHeight="1" x14ac:dyDescent="0.25">
      <c r="B25" s="6" t="s">
        <v>35</v>
      </c>
    </row>
    <row r="26" spans="2:2" ht="15.75" customHeight="1" x14ac:dyDescent="0.25">
      <c r="B26" s="6" t="s">
        <v>36</v>
      </c>
    </row>
    <row r="27" spans="2:2" ht="15.75" customHeight="1" x14ac:dyDescent="0.25">
      <c r="B27" s="6"/>
    </row>
    <row r="28" spans="2:2" ht="15.75" customHeight="1" x14ac:dyDescent="0.25">
      <c r="B28" s="6" t="s">
        <v>37</v>
      </c>
    </row>
    <row r="29" spans="2:2" ht="15.75" customHeight="1" x14ac:dyDescent="0.25">
      <c r="B29" s="6" t="s">
        <v>38</v>
      </c>
    </row>
    <row r="30" spans="2:2" ht="15.75" customHeight="1" x14ac:dyDescent="0.25">
      <c r="B30" s="8" t="s">
        <v>39</v>
      </c>
    </row>
    <row r="31" spans="2:2" ht="15.75" customHeight="1" x14ac:dyDescent="0.25">
      <c r="B31" s="6" t="s">
        <v>40</v>
      </c>
    </row>
    <row r="32" spans="2:2" ht="15.75" customHeight="1" x14ac:dyDescent="0.25">
      <c r="B32" s="6" t="s">
        <v>41</v>
      </c>
    </row>
    <row r="33" spans="2:2" ht="15.75" customHeight="1" x14ac:dyDescent="0.25">
      <c r="B33" s="6" t="s">
        <v>42</v>
      </c>
    </row>
    <row r="34" spans="2:2" ht="15.75" customHeight="1" x14ac:dyDescent="0.25"/>
    <row r="35" spans="2:2" ht="15.75" customHeight="1" x14ac:dyDescent="0.25"/>
    <row r="36" spans="2:2" ht="15.75" customHeight="1" x14ac:dyDescent="0.25"/>
    <row r="37" spans="2:2" ht="15.75" customHeight="1" x14ac:dyDescent="0.25"/>
    <row r="38" spans="2:2" ht="15.75" customHeight="1" x14ac:dyDescent="0.25"/>
    <row r="39" spans="2:2" ht="15.75" customHeight="1" x14ac:dyDescent="0.25"/>
    <row r="40" spans="2:2" ht="15.75" customHeight="1" x14ac:dyDescent="0.25"/>
    <row r="41" spans="2:2" ht="15.75" customHeight="1" x14ac:dyDescent="0.25"/>
    <row r="42" spans="2:2" ht="15.75" customHeight="1" x14ac:dyDescent="0.25"/>
    <row r="43" spans="2:2" ht="15.75" customHeight="1" x14ac:dyDescent="0.25"/>
    <row r="44" spans="2:2" ht="15.75" customHeight="1" x14ac:dyDescent="0.25"/>
    <row r="45" spans="2:2" ht="15.75" customHeight="1" x14ac:dyDescent="0.25"/>
    <row r="46" spans="2:2" ht="15.75" customHeight="1" x14ac:dyDescent="0.25"/>
    <row r="47" spans="2:2" ht="15.75" customHeight="1" x14ac:dyDescent="0.25"/>
    <row r="48" spans="2: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51180555555555496" footer="0.51180555555555496"/>
  <pageSetup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9"/>
  <sheetViews>
    <sheetView zoomScaleNormal="100" workbookViewId="0">
      <selection activeCell="B40" sqref="B40"/>
    </sheetView>
  </sheetViews>
  <sheetFormatPr defaultRowHeight="15" x14ac:dyDescent="0.25"/>
  <cols>
    <col min="1" max="1" width="18.28515625" customWidth="1"/>
    <col min="2" max="2" width="38.7109375" customWidth="1"/>
    <col min="3" max="3" width="29.42578125" customWidth="1"/>
    <col min="4" max="5" width="8.7109375" customWidth="1"/>
    <col min="6" max="6" width="8.7109375" style="16" customWidth="1"/>
    <col min="7" max="7" width="50.28515625" customWidth="1"/>
    <col min="8" max="8" width="108.85546875" customWidth="1"/>
    <col min="9" max="26" width="8.7109375" customWidth="1"/>
    <col min="27" max="1025" width="14.42578125" customWidth="1"/>
  </cols>
  <sheetData>
    <row r="1" spans="1:8" x14ac:dyDescent="0.25">
      <c r="A1" s="1" t="s">
        <v>1</v>
      </c>
      <c r="B1" s="1" t="s">
        <v>2</v>
      </c>
      <c r="C1" s="1" t="s">
        <v>3</v>
      </c>
      <c r="D1" s="1" t="s">
        <v>4</v>
      </c>
      <c r="E1" s="1" t="s">
        <v>5</v>
      </c>
      <c r="F1" s="15" t="s">
        <v>6</v>
      </c>
      <c r="G1" s="1" t="s">
        <v>7</v>
      </c>
      <c r="H1" s="1" t="s">
        <v>8</v>
      </c>
    </row>
    <row r="2" spans="1:8" x14ac:dyDescent="0.25">
      <c r="A2" s="2" t="s">
        <v>43</v>
      </c>
      <c r="B2" s="2" t="s">
        <v>44</v>
      </c>
      <c r="C2" s="2" t="s">
        <v>45</v>
      </c>
      <c r="D2" s="2" t="s">
        <v>46</v>
      </c>
      <c r="E2" s="2" t="s">
        <v>47</v>
      </c>
      <c r="F2" s="17" t="s">
        <v>183</v>
      </c>
      <c r="G2" t="s">
        <v>186</v>
      </c>
      <c r="H2" s="2" t="s">
        <v>48</v>
      </c>
    </row>
    <row r="3" spans="1:8" x14ac:dyDescent="0.25">
      <c r="A3" s="2" t="s">
        <v>49</v>
      </c>
      <c r="B3" s="2" t="s">
        <v>50</v>
      </c>
      <c r="C3" s="2" t="s">
        <v>51</v>
      </c>
      <c r="D3" s="2" t="s">
        <v>52</v>
      </c>
      <c r="E3" s="2" t="s">
        <v>53</v>
      </c>
      <c r="F3" s="17" t="s">
        <v>183</v>
      </c>
      <c r="G3" t="s">
        <v>223</v>
      </c>
      <c r="H3" s="2" t="s">
        <v>54</v>
      </c>
    </row>
    <row r="4" spans="1:8" x14ac:dyDescent="0.25">
      <c r="A4" s="2" t="s">
        <v>55</v>
      </c>
      <c r="B4" s="2" t="s">
        <v>56</v>
      </c>
      <c r="C4" s="2" t="s">
        <v>57</v>
      </c>
      <c r="D4" s="2" t="s">
        <v>58</v>
      </c>
      <c r="E4" s="2" t="s">
        <v>59</v>
      </c>
      <c r="F4" s="17" t="s">
        <v>183</v>
      </c>
      <c r="G4" t="s">
        <v>187</v>
      </c>
      <c r="H4" s="2" t="s">
        <v>60</v>
      </c>
    </row>
    <row r="5" spans="1:8" x14ac:dyDescent="0.25">
      <c r="A5" s="2" t="s">
        <v>61</v>
      </c>
      <c r="B5" s="2" t="s">
        <v>62</v>
      </c>
      <c r="C5" s="2" t="s">
        <v>63</v>
      </c>
      <c r="D5" s="2" t="s">
        <v>52</v>
      </c>
      <c r="E5" s="2" t="s">
        <v>64</v>
      </c>
      <c r="F5" s="2" t="s">
        <v>14</v>
      </c>
      <c r="G5" t="s">
        <v>188</v>
      </c>
      <c r="H5" s="2" t="s">
        <v>65</v>
      </c>
    </row>
    <row r="6" spans="1:8" x14ac:dyDescent="0.25">
      <c r="A6" s="2" t="s">
        <v>66</v>
      </c>
      <c r="B6" s="2" t="s">
        <v>67</v>
      </c>
      <c r="C6" s="2" t="s">
        <v>202</v>
      </c>
      <c r="D6" s="2" t="s">
        <v>46</v>
      </c>
      <c r="E6" s="2" t="s">
        <v>68</v>
      </c>
      <c r="F6" s="17" t="s">
        <v>183</v>
      </c>
      <c r="G6" t="s">
        <v>189</v>
      </c>
      <c r="H6" s="2" t="s">
        <v>69</v>
      </c>
    </row>
    <row r="7" spans="1:8" ht="12.75" customHeight="1" x14ac:dyDescent="0.25">
      <c r="A7" s="2" t="s">
        <v>70</v>
      </c>
      <c r="B7" s="2" t="s">
        <v>71</v>
      </c>
      <c r="C7" s="2" t="s">
        <v>203</v>
      </c>
      <c r="D7" s="2" t="s">
        <v>72</v>
      </c>
      <c r="E7" s="2" t="s">
        <v>73</v>
      </c>
      <c r="F7" s="17" t="s">
        <v>183</v>
      </c>
      <c r="G7" t="s">
        <v>190</v>
      </c>
      <c r="H7" s="2" t="s">
        <v>74</v>
      </c>
    </row>
    <row r="8" spans="1:8" x14ac:dyDescent="0.25">
      <c r="A8" s="2" t="s">
        <v>75</v>
      </c>
      <c r="B8" s="2" t="s">
        <v>50</v>
      </c>
      <c r="C8" s="2" t="s">
        <v>76</v>
      </c>
      <c r="D8" s="2" t="s">
        <v>77</v>
      </c>
      <c r="E8" s="2" t="s">
        <v>78</v>
      </c>
      <c r="F8" s="17" t="s">
        <v>183</v>
      </c>
      <c r="G8" t="s">
        <v>191</v>
      </c>
      <c r="H8" s="2" t="s">
        <v>79</v>
      </c>
    </row>
    <row r="9" spans="1:8" x14ac:dyDescent="0.25">
      <c r="A9" s="2" t="s">
        <v>80</v>
      </c>
      <c r="B9" s="2" t="s">
        <v>81</v>
      </c>
      <c r="C9" s="2" t="s">
        <v>204</v>
      </c>
      <c r="D9" s="2" t="s">
        <v>52</v>
      </c>
      <c r="E9" s="2" t="s">
        <v>82</v>
      </c>
      <c r="F9" s="9" t="s">
        <v>11</v>
      </c>
      <c r="G9" t="s">
        <v>192</v>
      </c>
      <c r="H9" s="2" t="s">
        <v>83</v>
      </c>
    </row>
    <row r="10" spans="1:8" x14ac:dyDescent="0.25">
      <c r="A10" s="2" t="s">
        <v>84</v>
      </c>
      <c r="B10" s="2" t="s">
        <v>50</v>
      </c>
      <c r="C10" s="2" t="s">
        <v>85</v>
      </c>
      <c r="D10" s="2" t="s">
        <v>86</v>
      </c>
      <c r="E10" s="2" t="s">
        <v>87</v>
      </c>
      <c r="F10" s="17" t="s">
        <v>183</v>
      </c>
      <c r="G10" t="s">
        <v>193</v>
      </c>
      <c r="H10" s="2" t="s">
        <v>88</v>
      </c>
    </row>
    <row r="11" spans="1:8" x14ac:dyDescent="0.25">
      <c r="A11" s="2" t="s">
        <v>89</v>
      </c>
      <c r="B11" s="2" t="s">
        <v>50</v>
      </c>
      <c r="C11" s="2" t="s">
        <v>90</v>
      </c>
      <c r="D11" s="2" t="s">
        <v>46</v>
      </c>
      <c r="E11" s="2" t="s">
        <v>91</v>
      </c>
      <c r="F11" s="17" t="s">
        <v>183</v>
      </c>
      <c r="G11" t="s">
        <v>194</v>
      </c>
      <c r="H11" s="2" t="s">
        <v>92</v>
      </c>
    </row>
    <row r="12" spans="1:8" x14ac:dyDescent="0.25">
      <c r="A12" s="2" t="s">
        <v>93</v>
      </c>
      <c r="B12" s="2" t="s">
        <v>94</v>
      </c>
      <c r="C12" s="2" t="s">
        <v>95</v>
      </c>
      <c r="D12" s="2" t="s">
        <v>72</v>
      </c>
      <c r="E12" s="2" t="s">
        <v>96</v>
      </c>
      <c r="F12" s="2" t="s">
        <v>14</v>
      </c>
      <c r="G12" t="s">
        <v>195</v>
      </c>
      <c r="H12" s="2" t="s">
        <v>97</v>
      </c>
    </row>
    <row r="13" spans="1:8" x14ac:dyDescent="0.25">
      <c r="A13" s="2" t="s">
        <v>98</v>
      </c>
      <c r="B13" s="2" t="s">
        <v>50</v>
      </c>
      <c r="C13" s="2" t="s">
        <v>99</v>
      </c>
      <c r="D13" s="2" t="s">
        <v>52</v>
      </c>
      <c r="E13" s="2" t="s">
        <v>100</v>
      </c>
      <c r="F13" s="17" t="s">
        <v>183</v>
      </c>
      <c r="G13" t="s">
        <v>196</v>
      </c>
      <c r="H13" s="2" t="s">
        <v>101</v>
      </c>
    </row>
    <row r="14" spans="1:8" ht="15" customHeight="1" x14ac:dyDescent="0.25">
      <c r="A14" s="2" t="s">
        <v>102</v>
      </c>
      <c r="B14" s="2" t="s">
        <v>103</v>
      </c>
      <c r="C14" s="2" t="s">
        <v>104</v>
      </c>
      <c r="D14" s="2" t="s">
        <v>105</v>
      </c>
      <c r="E14" s="2" t="s">
        <v>106</v>
      </c>
      <c r="F14" s="17" t="s">
        <v>183</v>
      </c>
      <c r="G14" t="s">
        <v>197</v>
      </c>
      <c r="H14" s="10" t="s">
        <v>107</v>
      </c>
    </row>
    <row r="15" spans="1:8" x14ac:dyDescent="0.25">
      <c r="A15" s="2" t="s">
        <v>108</v>
      </c>
      <c r="B15" s="2" t="s">
        <v>109</v>
      </c>
      <c r="C15" s="2" t="s">
        <v>110</v>
      </c>
      <c r="D15" s="2" t="s">
        <v>77</v>
      </c>
      <c r="E15" s="2" t="s">
        <v>111</v>
      </c>
      <c r="F15" s="17" t="s">
        <v>183</v>
      </c>
      <c r="G15" t="s">
        <v>198</v>
      </c>
      <c r="H15" s="2" t="s">
        <v>112</v>
      </c>
    </row>
    <row r="16" spans="1:8" x14ac:dyDescent="0.25">
      <c r="A16" s="2" t="s">
        <v>113</v>
      </c>
      <c r="B16" s="2" t="s">
        <v>114</v>
      </c>
      <c r="C16" s="2" t="s">
        <v>200</v>
      </c>
      <c r="D16" s="2" t="s">
        <v>58</v>
      </c>
      <c r="E16" s="2" t="s">
        <v>115</v>
      </c>
      <c r="F16" s="2" t="s">
        <v>116</v>
      </c>
      <c r="G16" t="s">
        <v>199</v>
      </c>
      <c r="H16" s="2" t="s">
        <v>117</v>
      </c>
    </row>
    <row r="17" spans="1:8" x14ac:dyDescent="0.25">
      <c r="A17" s="2" t="s">
        <v>118</v>
      </c>
      <c r="B17" s="2" t="s">
        <v>50</v>
      </c>
      <c r="C17" s="2" t="s">
        <v>119</v>
      </c>
      <c r="D17" s="2" t="s">
        <v>58</v>
      </c>
      <c r="E17" s="2" t="s">
        <v>120</v>
      </c>
      <c r="F17" s="17" t="s">
        <v>183</v>
      </c>
      <c r="G17" t="s">
        <v>201</v>
      </c>
      <c r="H17" s="2" t="s">
        <v>121</v>
      </c>
    </row>
    <row r="18" spans="1:8" x14ac:dyDescent="0.25">
      <c r="A18" s="2" t="s">
        <v>122</v>
      </c>
      <c r="B18" s="2" t="s">
        <v>123</v>
      </c>
      <c r="C18" s="2" t="s">
        <v>124</v>
      </c>
      <c r="D18" s="2" t="s">
        <v>105</v>
      </c>
      <c r="E18" s="2" t="s">
        <v>31</v>
      </c>
      <c r="F18" s="17" t="s">
        <v>183</v>
      </c>
      <c r="G18" t="s">
        <v>205</v>
      </c>
      <c r="H18" s="2" t="s">
        <v>125</v>
      </c>
    </row>
    <row r="19" spans="1:8" x14ac:dyDescent="0.25">
      <c r="A19" s="2" t="s">
        <v>126</v>
      </c>
      <c r="B19" s="2" t="s">
        <v>127</v>
      </c>
      <c r="C19" s="2" t="s">
        <v>206</v>
      </c>
      <c r="D19" s="2" t="s">
        <v>18</v>
      </c>
      <c r="E19" s="2" t="s">
        <v>47</v>
      </c>
      <c r="F19" s="17" t="s">
        <v>183</v>
      </c>
      <c r="G19" t="s">
        <v>207</v>
      </c>
      <c r="H19" s="2" t="s">
        <v>128</v>
      </c>
    </row>
    <row r="20" spans="1:8" x14ac:dyDescent="0.25">
      <c r="A20" s="2" t="s">
        <v>129</v>
      </c>
      <c r="B20" s="2" t="s">
        <v>130</v>
      </c>
      <c r="C20" s="2" t="s">
        <v>131</v>
      </c>
      <c r="D20" s="2" t="s">
        <v>132</v>
      </c>
      <c r="E20" s="2" t="s">
        <v>133</v>
      </c>
      <c r="F20" s="17" t="s">
        <v>183</v>
      </c>
      <c r="G20" t="s">
        <v>208</v>
      </c>
      <c r="H20" s="2" t="s">
        <v>134</v>
      </c>
    </row>
    <row r="21" spans="1:8" ht="15.75" customHeight="1" x14ac:dyDescent="0.25">
      <c r="A21" s="2" t="s">
        <v>135</v>
      </c>
      <c r="B21" s="2" t="s">
        <v>136</v>
      </c>
      <c r="C21" s="2" t="s">
        <v>137</v>
      </c>
      <c r="D21" s="2" t="s">
        <v>58</v>
      </c>
      <c r="E21" s="2" t="s">
        <v>138</v>
      </c>
      <c r="F21" s="17" t="s">
        <v>183</v>
      </c>
      <c r="G21" t="s">
        <v>209</v>
      </c>
      <c r="H21" s="2" t="s">
        <v>139</v>
      </c>
    </row>
    <row r="22" spans="1:8" ht="15.75" customHeight="1" x14ac:dyDescent="0.25">
      <c r="A22" s="2" t="s">
        <v>140</v>
      </c>
      <c r="B22" s="2" t="s">
        <v>67</v>
      </c>
      <c r="C22" s="2" t="s">
        <v>210</v>
      </c>
      <c r="D22" s="2" t="s">
        <v>18</v>
      </c>
      <c r="E22" s="2" t="s">
        <v>141</v>
      </c>
      <c r="F22" s="17" t="s">
        <v>183</v>
      </c>
      <c r="G22" t="s">
        <v>211</v>
      </c>
      <c r="H22" s="2" t="s">
        <v>142</v>
      </c>
    </row>
    <row r="23" spans="1:8" ht="15.75" customHeight="1" x14ac:dyDescent="0.25">
      <c r="A23" s="2" t="s">
        <v>143</v>
      </c>
      <c r="B23" s="2" t="s">
        <v>94</v>
      </c>
      <c r="C23" s="2" t="s">
        <v>144</v>
      </c>
      <c r="D23" s="2" t="s">
        <v>9</v>
      </c>
      <c r="E23" s="2" t="s">
        <v>145</v>
      </c>
      <c r="F23" s="17" t="s">
        <v>183</v>
      </c>
      <c r="G23" t="s">
        <v>212</v>
      </c>
      <c r="H23" s="10" t="s">
        <v>146</v>
      </c>
    </row>
    <row r="24" spans="1:8" ht="15.75" customHeight="1" x14ac:dyDescent="0.25">
      <c r="A24" s="2" t="s">
        <v>147</v>
      </c>
      <c r="B24" s="2" t="s">
        <v>148</v>
      </c>
      <c r="C24" s="2" t="s">
        <v>149</v>
      </c>
      <c r="D24" s="2" t="s">
        <v>58</v>
      </c>
      <c r="E24" s="2" t="s">
        <v>150</v>
      </c>
      <c r="F24" s="2" t="s">
        <v>14</v>
      </c>
      <c r="G24" t="s">
        <v>213</v>
      </c>
      <c r="H24" s="2" t="s">
        <v>151</v>
      </c>
    </row>
    <row r="25" spans="1:8" x14ac:dyDescent="0.25">
      <c r="A25" s="2" t="s">
        <v>152</v>
      </c>
      <c r="B25" s="2" t="s">
        <v>153</v>
      </c>
      <c r="C25" s="2" t="s">
        <v>154</v>
      </c>
      <c r="D25" s="2" t="s">
        <v>9</v>
      </c>
      <c r="E25" s="2" t="s">
        <v>31</v>
      </c>
      <c r="F25" s="17" t="s">
        <v>183</v>
      </c>
      <c r="G25" t="s">
        <v>214</v>
      </c>
      <c r="H25" s="2" t="s">
        <v>155</v>
      </c>
    </row>
    <row r="26" spans="1:8" ht="16.5" customHeight="1" x14ac:dyDescent="0.25">
      <c r="A26" s="6" t="s">
        <v>156</v>
      </c>
      <c r="B26" s="6" t="s">
        <v>50</v>
      </c>
      <c r="C26" s="2" t="s">
        <v>157</v>
      </c>
      <c r="D26" s="11" t="s">
        <v>52</v>
      </c>
      <c r="E26" s="12" t="s">
        <v>158</v>
      </c>
      <c r="F26" s="17" t="s">
        <v>183</v>
      </c>
      <c r="G26" t="s">
        <v>215</v>
      </c>
      <c r="H26" s="8" t="s">
        <v>159</v>
      </c>
    </row>
    <row r="27" spans="1:8" ht="15.75" customHeight="1" x14ac:dyDescent="0.25">
      <c r="A27" s="13" t="s">
        <v>160</v>
      </c>
      <c r="B27" s="13" t="s">
        <v>50</v>
      </c>
      <c r="C27" s="2" t="s">
        <v>161</v>
      </c>
      <c r="D27" s="14" t="s">
        <v>72</v>
      </c>
      <c r="E27" s="14" t="s">
        <v>162</v>
      </c>
      <c r="F27" s="14" t="s">
        <v>11</v>
      </c>
      <c r="G27" t="s">
        <v>216</v>
      </c>
      <c r="H27" s="14" t="s">
        <v>163</v>
      </c>
    </row>
    <row r="28" spans="1:8" ht="15.75" customHeight="1" x14ac:dyDescent="0.25">
      <c r="A28" s="13" t="s">
        <v>217</v>
      </c>
      <c r="B28" s="13" t="s">
        <v>50</v>
      </c>
      <c r="C28" s="2" t="s">
        <v>164</v>
      </c>
      <c r="D28" s="14" t="s">
        <v>52</v>
      </c>
      <c r="E28" s="14" t="s">
        <v>165</v>
      </c>
      <c r="F28" s="17" t="s">
        <v>183</v>
      </c>
      <c r="G28" t="s">
        <v>218</v>
      </c>
      <c r="H28" s="14" t="s">
        <v>166</v>
      </c>
    </row>
    <row r="29" spans="1:8" ht="15.75" customHeight="1" x14ac:dyDescent="0.25">
      <c r="A29" s="13" t="s">
        <v>219</v>
      </c>
      <c r="B29" s="14" t="s">
        <v>167</v>
      </c>
      <c r="C29" s="2" t="s">
        <v>168</v>
      </c>
      <c r="D29" s="14" t="s">
        <v>58</v>
      </c>
      <c r="E29" s="14" t="s">
        <v>169</v>
      </c>
      <c r="F29" s="17" t="s">
        <v>183</v>
      </c>
      <c r="G29" t="s">
        <v>220</v>
      </c>
      <c r="H29" s="13" t="s">
        <v>170</v>
      </c>
    </row>
    <row r="30" spans="1:8" ht="15.75" customHeight="1" x14ac:dyDescent="0.25">
      <c r="A30" s="13" t="s">
        <v>171</v>
      </c>
      <c r="B30" s="13" t="s">
        <v>172</v>
      </c>
      <c r="C30" s="2" t="s">
        <v>221</v>
      </c>
      <c r="D30" s="13" t="s">
        <v>18</v>
      </c>
      <c r="E30" s="13" t="s">
        <v>31</v>
      </c>
      <c r="F30" s="13" t="s">
        <v>11</v>
      </c>
      <c r="G30" t="s">
        <v>222</v>
      </c>
      <c r="H30" s="13" t="s">
        <v>173</v>
      </c>
    </row>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autoFilter ref="A1:H30"/>
  <hyperlinks>
    <hyperlink ref="C6" r:id="rId1"/>
    <hyperlink ref="C7" r:id="rId2"/>
    <hyperlink ref="C9" r:id="rId3"/>
    <hyperlink ref="C19" r:id="rId4"/>
    <hyperlink ref="C22" r:id="rId5"/>
    <hyperlink ref="C30" r:id="rId6"/>
  </hyperlink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zoomScaleNormal="100" workbookViewId="0"/>
  </sheetViews>
  <sheetFormatPr defaultRowHeight="15" x14ac:dyDescent="0.25"/>
  <cols>
    <col min="1" max="1" width="18.42578125" customWidth="1"/>
    <col min="2" max="2" width="18.140625" customWidth="1"/>
    <col min="3" max="4" width="18.42578125" customWidth="1"/>
    <col min="5" max="7" width="18.140625" customWidth="1"/>
    <col min="8" max="8" width="18.5703125" customWidth="1"/>
    <col min="9" max="26" width="8.7109375" customWidth="1"/>
    <col min="27" max="1025" width="14.42578125" customWidth="1"/>
  </cols>
  <sheetData>
    <row r="1" spans="1:9" x14ac:dyDescent="0.25">
      <c r="A1" t="s">
        <v>174</v>
      </c>
      <c r="B1" t="s">
        <v>175</v>
      </c>
      <c r="C1" t="s">
        <v>176</v>
      </c>
      <c r="D1" t="s">
        <v>177</v>
      </c>
      <c r="E1" t="s">
        <v>178</v>
      </c>
      <c r="F1" t="s">
        <v>179</v>
      </c>
      <c r="G1" t="s">
        <v>180</v>
      </c>
      <c r="H1" t="s">
        <v>181</v>
      </c>
      <c r="I1" t="s">
        <v>182</v>
      </c>
    </row>
    <row r="2" spans="1:9" x14ac:dyDescent="0.25">
      <c r="A2">
        <f>ROWS(PersonTab!$D$2:D2)</f>
        <v>1</v>
      </c>
      <c r="B2" t="str">
        <f>IF(SearchTab!$D$3="","",ISNUMBER(SEARCH(SearchTab!$D$3,PersonTab!D2,1)))</f>
        <v/>
      </c>
      <c r="C2" t="str">
        <f>IF(SearchTab!$D$4="","",ISNUMBER(SEARCH(SearchTab!$D$4,PersonTab!D2,1)))</f>
        <v/>
      </c>
      <c r="D2">
        <f>IF(SearchTab!$E$3="",1,ISNUMBER(SEARCH(SearchTab!$E$3,PersonTab!E2,1)))</f>
        <v>1</v>
      </c>
      <c r="E2">
        <f>IF(SearchTab!$E$4="",1,ISNUMBER(SEARCH(SearchTab!$E$4,PersonTab!E2,1)))</f>
        <v>1</v>
      </c>
      <c r="F2">
        <f>IF(SearchTab!$E$5="",1,ISNUMBER(SEARCH(SearchTab!$E$5,PersonTab!E2,1)))</f>
        <v>1</v>
      </c>
      <c r="G2">
        <f>IF(SearchTab!$F$3="",1,ISNUMBER(SEARCH(SearchTab!$F$3,PersonTab!F2,1)))</f>
        <v>1</v>
      </c>
      <c r="H2">
        <f t="shared" ref="H2:H33" si="0">IF(AND(IF(B2="",IF(C2="",1,C2),IF(C2="",B2,OR(B2,C2))),AND(D2,E2,F2,G2)),A2,"")</f>
        <v>1</v>
      </c>
      <c r="I2">
        <f>IFERROR(SMALL($H$2:$H$101,ROWS($H$2:H2)),"")</f>
        <v>1</v>
      </c>
    </row>
    <row r="3" spans="1:9" x14ac:dyDescent="0.25">
      <c r="A3">
        <f>ROWS(PersonTab!$D$2:D3)</f>
        <v>2</v>
      </c>
      <c r="B3" t="str">
        <f>IF(SearchTab!$D$3="","",ISNUMBER(SEARCH(SearchTab!$D$3,PersonTab!D3,1)))</f>
        <v/>
      </c>
      <c r="C3" t="str">
        <f>IF(SearchTab!$D$4="","",ISNUMBER(SEARCH(SearchTab!$D$4,PersonTab!D3,1)))</f>
        <v/>
      </c>
      <c r="D3">
        <f>IF(SearchTab!$E$3="",1,ISNUMBER(SEARCH(SearchTab!$E$3,PersonTab!E3,1)))</f>
        <v>1</v>
      </c>
      <c r="E3">
        <f>IF(SearchTab!$E$4="",1,ISNUMBER(SEARCH(SearchTab!$E$4,PersonTab!E3,1)))</f>
        <v>1</v>
      </c>
      <c r="F3">
        <f>IF(SearchTab!$E$5="",1,ISNUMBER(SEARCH(SearchTab!$E$5,PersonTab!E3,1)))</f>
        <v>1</v>
      </c>
      <c r="G3">
        <f>IF(SearchTab!$F$3="",1,ISNUMBER(SEARCH(SearchTab!$F$3,PersonTab!F3,1)))</f>
        <v>1</v>
      </c>
      <c r="H3">
        <f t="shared" si="0"/>
        <v>2</v>
      </c>
      <c r="I3">
        <f>IFERROR(SMALL($H$2:$H$101,ROWS($H$2:H3)),"")</f>
        <v>2</v>
      </c>
    </row>
    <row r="4" spans="1:9" x14ac:dyDescent="0.25">
      <c r="A4">
        <f>ROWS(PersonTab!$D$2:D4)</f>
        <v>3</v>
      </c>
      <c r="B4" t="str">
        <f>IF(SearchTab!$D$3="","",ISNUMBER(SEARCH(SearchTab!$D$3,PersonTab!D4,1)))</f>
        <v/>
      </c>
      <c r="C4" t="str">
        <f>IF(SearchTab!$D$4="","",ISNUMBER(SEARCH(SearchTab!$D$4,PersonTab!D4,1)))</f>
        <v/>
      </c>
      <c r="D4">
        <f>IF(SearchTab!$E$3="",1,ISNUMBER(SEARCH(SearchTab!$E$3,PersonTab!E4,1)))</f>
        <v>1</v>
      </c>
      <c r="E4">
        <f>IF(SearchTab!$E$4="",1,ISNUMBER(SEARCH(SearchTab!$E$4,PersonTab!E4,1)))</f>
        <v>1</v>
      </c>
      <c r="F4">
        <f>IF(SearchTab!$E$5="",1,ISNUMBER(SEARCH(SearchTab!$E$5,PersonTab!E4,1)))</f>
        <v>1</v>
      </c>
      <c r="G4">
        <f>IF(SearchTab!$F$3="",1,ISNUMBER(SEARCH(SearchTab!$F$3,PersonTab!F4,1)))</f>
        <v>1</v>
      </c>
      <c r="H4">
        <f t="shared" si="0"/>
        <v>3</v>
      </c>
      <c r="I4">
        <f>IFERROR(SMALL($H$2:$H$101,ROWS($H$2:H4)),"")</f>
        <v>3</v>
      </c>
    </row>
    <row r="5" spans="1:9" x14ac:dyDescent="0.25">
      <c r="A5">
        <f>ROWS(PersonTab!$D$2:D5)</f>
        <v>4</v>
      </c>
      <c r="B5" t="str">
        <f>IF(SearchTab!$D$3="","",ISNUMBER(SEARCH(SearchTab!$D$3,PersonTab!D5,1)))</f>
        <v/>
      </c>
      <c r="C5" t="str">
        <f>IF(SearchTab!$D$4="","",ISNUMBER(SEARCH(SearchTab!$D$4,PersonTab!D5,1)))</f>
        <v/>
      </c>
      <c r="D5">
        <f>IF(SearchTab!$E$3="",1,ISNUMBER(SEARCH(SearchTab!$E$3,PersonTab!E5,1)))</f>
        <v>1</v>
      </c>
      <c r="E5">
        <f>IF(SearchTab!$E$4="",1,ISNUMBER(SEARCH(SearchTab!$E$4,PersonTab!E5,1)))</f>
        <v>1</v>
      </c>
      <c r="F5">
        <f>IF(SearchTab!$E$5="",1,ISNUMBER(SEARCH(SearchTab!$E$5,PersonTab!E5,1)))</f>
        <v>1</v>
      </c>
      <c r="G5">
        <f>IF(SearchTab!$F$3="",1,ISNUMBER(SEARCH(SearchTab!$F$3,PersonTab!F5,1)))</f>
        <v>1</v>
      </c>
      <c r="H5">
        <f t="shared" si="0"/>
        <v>4</v>
      </c>
      <c r="I5">
        <f>IFERROR(SMALL($H$2:$H$101,ROWS($H$2:H5)),"")</f>
        <v>4</v>
      </c>
    </row>
    <row r="6" spans="1:9" x14ac:dyDescent="0.25">
      <c r="A6">
        <f>ROWS(PersonTab!$D$2:D6)</f>
        <v>5</v>
      </c>
      <c r="B6" t="str">
        <f>IF(SearchTab!$D$3="","",ISNUMBER(SEARCH(SearchTab!$D$3,PersonTab!D6,1)))</f>
        <v/>
      </c>
      <c r="C6" t="str">
        <f>IF(SearchTab!$D$4="","",ISNUMBER(SEARCH(SearchTab!$D$4,PersonTab!D6,1)))</f>
        <v/>
      </c>
      <c r="D6">
        <f>IF(SearchTab!$E$3="",1,ISNUMBER(SEARCH(SearchTab!$E$3,PersonTab!E6,1)))</f>
        <v>1</v>
      </c>
      <c r="E6">
        <f>IF(SearchTab!$E$4="",1,ISNUMBER(SEARCH(SearchTab!$E$4,PersonTab!E6,1)))</f>
        <v>1</v>
      </c>
      <c r="F6">
        <f>IF(SearchTab!$E$5="",1,ISNUMBER(SEARCH(SearchTab!$E$5,PersonTab!E6,1)))</f>
        <v>1</v>
      </c>
      <c r="G6">
        <f>IF(SearchTab!$F$3="",1,ISNUMBER(SEARCH(SearchTab!$F$3,PersonTab!F6,1)))</f>
        <v>1</v>
      </c>
      <c r="H6">
        <f t="shared" si="0"/>
        <v>5</v>
      </c>
      <c r="I6">
        <f>IFERROR(SMALL($H$2:$H$101,ROWS($H$2:H6)),"")</f>
        <v>5</v>
      </c>
    </row>
    <row r="7" spans="1:9" x14ac:dyDescent="0.25">
      <c r="A7">
        <f>ROWS(PersonTab!$D$2:D7)</f>
        <v>6</v>
      </c>
      <c r="B7" t="str">
        <f>IF(SearchTab!$D$3="","",ISNUMBER(SEARCH(SearchTab!$D$3,PersonTab!D7,1)))</f>
        <v/>
      </c>
      <c r="C7" t="str">
        <f>IF(SearchTab!$D$4="","",ISNUMBER(SEARCH(SearchTab!$D$4,PersonTab!D7,1)))</f>
        <v/>
      </c>
      <c r="D7">
        <f>IF(SearchTab!$E$3="",1,ISNUMBER(SEARCH(SearchTab!$E$3,PersonTab!E7,1)))</f>
        <v>1</v>
      </c>
      <c r="E7">
        <f>IF(SearchTab!$E$4="",1,ISNUMBER(SEARCH(SearchTab!$E$4,PersonTab!E7,1)))</f>
        <v>1</v>
      </c>
      <c r="F7">
        <f>IF(SearchTab!$E$5="",1,ISNUMBER(SEARCH(SearchTab!$E$5,PersonTab!E7,1)))</f>
        <v>1</v>
      </c>
      <c r="G7">
        <f>IF(SearchTab!$F$3="",1,ISNUMBER(SEARCH(SearchTab!$F$3,PersonTab!F7,1)))</f>
        <v>1</v>
      </c>
      <c r="H7">
        <f t="shared" si="0"/>
        <v>6</v>
      </c>
      <c r="I7">
        <f>IFERROR(SMALL($H$2:$H$101,ROWS($H$2:H7)),"")</f>
        <v>6</v>
      </c>
    </row>
    <row r="8" spans="1:9" x14ac:dyDescent="0.25">
      <c r="A8">
        <f>ROWS(PersonTab!$D$2:D8)</f>
        <v>7</v>
      </c>
      <c r="B8" t="str">
        <f>IF(SearchTab!$D$3="","",ISNUMBER(SEARCH(SearchTab!$D$3,PersonTab!D8,1)))</f>
        <v/>
      </c>
      <c r="C8" t="str">
        <f>IF(SearchTab!$D$4="","",ISNUMBER(SEARCH(SearchTab!$D$4,PersonTab!D8,1)))</f>
        <v/>
      </c>
      <c r="D8">
        <f>IF(SearchTab!$E$3="",1,ISNUMBER(SEARCH(SearchTab!$E$3,PersonTab!E8,1)))</f>
        <v>1</v>
      </c>
      <c r="E8">
        <f>IF(SearchTab!$E$4="",1,ISNUMBER(SEARCH(SearchTab!$E$4,PersonTab!E8,1)))</f>
        <v>1</v>
      </c>
      <c r="F8">
        <f>IF(SearchTab!$E$5="",1,ISNUMBER(SEARCH(SearchTab!$E$5,PersonTab!E8,1)))</f>
        <v>1</v>
      </c>
      <c r="G8">
        <f>IF(SearchTab!$F$3="",1,ISNUMBER(SEARCH(SearchTab!$F$3,PersonTab!F8,1)))</f>
        <v>1</v>
      </c>
      <c r="H8">
        <f t="shared" si="0"/>
        <v>7</v>
      </c>
      <c r="I8">
        <f>IFERROR(SMALL($H$2:$H$101,ROWS($H$2:H8)),"")</f>
        <v>7</v>
      </c>
    </row>
    <row r="9" spans="1:9" x14ac:dyDescent="0.25">
      <c r="A9">
        <f>ROWS(PersonTab!$D$2:D9)</f>
        <v>8</v>
      </c>
      <c r="B9" t="str">
        <f>IF(SearchTab!$D$3="","",ISNUMBER(SEARCH(SearchTab!$D$3,PersonTab!D9,1)))</f>
        <v/>
      </c>
      <c r="C9" t="str">
        <f>IF(SearchTab!$D$4="","",ISNUMBER(SEARCH(SearchTab!$D$4,PersonTab!D9,1)))</f>
        <v/>
      </c>
      <c r="D9">
        <f>IF(SearchTab!$E$3="",1,ISNUMBER(SEARCH(SearchTab!$E$3,PersonTab!E9,1)))</f>
        <v>1</v>
      </c>
      <c r="E9">
        <f>IF(SearchTab!$E$4="",1,ISNUMBER(SEARCH(SearchTab!$E$4,PersonTab!E9,1)))</f>
        <v>1</v>
      </c>
      <c r="F9">
        <f>IF(SearchTab!$E$5="",1,ISNUMBER(SEARCH(SearchTab!$E$5,PersonTab!E9,1)))</f>
        <v>1</v>
      </c>
      <c r="G9">
        <f>IF(SearchTab!$F$3="",1,ISNUMBER(SEARCH(SearchTab!$F$3,PersonTab!F9,1)))</f>
        <v>1</v>
      </c>
      <c r="H9">
        <f t="shared" si="0"/>
        <v>8</v>
      </c>
      <c r="I9">
        <f>IFERROR(SMALL($H$2:$H$101,ROWS($H$2:H9)),"")</f>
        <v>8</v>
      </c>
    </row>
    <row r="10" spans="1:9" x14ac:dyDescent="0.25">
      <c r="A10">
        <f>ROWS(PersonTab!$D$2:D10)</f>
        <v>9</v>
      </c>
      <c r="B10" t="str">
        <f>IF(SearchTab!$D$3="","",ISNUMBER(SEARCH(SearchTab!$D$3,PersonTab!D10,1)))</f>
        <v/>
      </c>
      <c r="C10" t="str">
        <f>IF(SearchTab!$D$4="","",ISNUMBER(SEARCH(SearchTab!$D$4,PersonTab!D10,1)))</f>
        <v/>
      </c>
      <c r="D10">
        <f>IF(SearchTab!$E$3="",1,ISNUMBER(SEARCH(SearchTab!$E$3,PersonTab!E10,1)))</f>
        <v>1</v>
      </c>
      <c r="E10">
        <f>IF(SearchTab!$E$4="",1,ISNUMBER(SEARCH(SearchTab!$E$4,PersonTab!E10,1)))</f>
        <v>1</v>
      </c>
      <c r="F10">
        <f>IF(SearchTab!$E$5="",1,ISNUMBER(SEARCH(SearchTab!$E$5,PersonTab!E10,1)))</f>
        <v>1</v>
      </c>
      <c r="G10">
        <f>IF(SearchTab!$F$3="",1,ISNUMBER(SEARCH(SearchTab!$F$3,PersonTab!F10,1)))</f>
        <v>1</v>
      </c>
      <c r="H10">
        <f t="shared" si="0"/>
        <v>9</v>
      </c>
      <c r="I10">
        <f>IFERROR(SMALL($H$2:$H$101,ROWS($H$2:H10)),"")</f>
        <v>9</v>
      </c>
    </row>
    <row r="11" spans="1:9" x14ac:dyDescent="0.25">
      <c r="A11">
        <f>ROWS(PersonTab!$D$2:D11)</f>
        <v>10</v>
      </c>
      <c r="B11" t="str">
        <f>IF(SearchTab!$D$3="","",ISNUMBER(SEARCH(SearchTab!$D$3,PersonTab!D11,1)))</f>
        <v/>
      </c>
      <c r="C11" t="str">
        <f>IF(SearchTab!$D$4="","",ISNUMBER(SEARCH(SearchTab!$D$4,PersonTab!D11,1)))</f>
        <v/>
      </c>
      <c r="D11">
        <f>IF(SearchTab!$E$3="",1,ISNUMBER(SEARCH(SearchTab!$E$3,PersonTab!E11,1)))</f>
        <v>1</v>
      </c>
      <c r="E11">
        <f>IF(SearchTab!$E$4="",1,ISNUMBER(SEARCH(SearchTab!$E$4,PersonTab!E11,1)))</f>
        <v>1</v>
      </c>
      <c r="F11">
        <f>IF(SearchTab!$E$5="",1,ISNUMBER(SEARCH(SearchTab!$E$5,PersonTab!E11,1)))</f>
        <v>1</v>
      </c>
      <c r="G11">
        <f>IF(SearchTab!$F$3="",1,ISNUMBER(SEARCH(SearchTab!$F$3,PersonTab!F11,1)))</f>
        <v>1</v>
      </c>
      <c r="H11">
        <f t="shared" si="0"/>
        <v>10</v>
      </c>
      <c r="I11">
        <f>IFERROR(SMALL($H$2:$H$101,ROWS($H$2:H11)),"")</f>
        <v>10</v>
      </c>
    </row>
    <row r="12" spans="1:9" x14ac:dyDescent="0.25">
      <c r="A12">
        <f>ROWS(PersonTab!$D$2:D12)</f>
        <v>11</v>
      </c>
      <c r="B12" t="str">
        <f>IF(SearchTab!$D$3="","",ISNUMBER(SEARCH(SearchTab!$D$3,PersonTab!D12,1)))</f>
        <v/>
      </c>
      <c r="C12" t="str">
        <f>IF(SearchTab!$D$4="","",ISNUMBER(SEARCH(SearchTab!$D$4,PersonTab!D12,1)))</f>
        <v/>
      </c>
      <c r="D12">
        <f>IF(SearchTab!$E$3="",1,ISNUMBER(SEARCH(SearchTab!$E$3,PersonTab!E12,1)))</f>
        <v>1</v>
      </c>
      <c r="E12">
        <f>IF(SearchTab!$E$4="",1,ISNUMBER(SEARCH(SearchTab!$E$4,PersonTab!E12,1)))</f>
        <v>1</v>
      </c>
      <c r="F12">
        <f>IF(SearchTab!$E$5="",1,ISNUMBER(SEARCH(SearchTab!$E$5,PersonTab!E12,1)))</f>
        <v>1</v>
      </c>
      <c r="G12">
        <f>IF(SearchTab!$F$3="",1,ISNUMBER(SEARCH(SearchTab!$F$3,PersonTab!F12,1)))</f>
        <v>1</v>
      </c>
      <c r="H12">
        <f t="shared" si="0"/>
        <v>11</v>
      </c>
      <c r="I12">
        <f>IFERROR(SMALL($H$2:$H$101,ROWS($H$2:H12)),"")</f>
        <v>11</v>
      </c>
    </row>
    <row r="13" spans="1:9" x14ac:dyDescent="0.25">
      <c r="A13">
        <f>ROWS(PersonTab!$D$2:D13)</f>
        <v>12</v>
      </c>
      <c r="B13" t="str">
        <f>IF(SearchTab!$D$3="","",ISNUMBER(SEARCH(SearchTab!$D$3,PersonTab!D13,1)))</f>
        <v/>
      </c>
      <c r="C13" t="str">
        <f>IF(SearchTab!$D$4="","",ISNUMBER(SEARCH(SearchTab!$D$4,PersonTab!D13,1)))</f>
        <v/>
      </c>
      <c r="D13">
        <f>IF(SearchTab!$E$3="",1,ISNUMBER(SEARCH(SearchTab!$E$3,PersonTab!E13,1)))</f>
        <v>1</v>
      </c>
      <c r="E13">
        <f>IF(SearchTab!$E$4="",1,ISNUMBER(SEARCH(SearchTab!$E$4,PersonTab!E13,1)))</f>
        <v>1</v>
      </c>
      <c r="F13">
        <f>IF(SearchTab!$E$5="",1,ISNUMBER(SEARCH(SearchTab!$E$5,PersonTab!E13,1)))</f>
        <v>1</v>
      </c>
      <c r="G13">
        <f>IF(SearchTab!$F$3="",1,ISNUMBER(SEARCH(SearchTab!$F$3,PersonTab!F13,1)))</f>
        <v>1</v>
      </c>
      <c r="H13">
        <f t="shared" si="0"/>
        <v>12</v>
      </c>
      <c r="I13">
        <f>IFERROR(SMALL($H$2:$H$101,ROWS($H$2:H13)),"")</f>
        <v>12</v>
      </c>
    </row>
    <row r="14" spans="1:9" x14ac:dyDescent="0.25">
      <c r="A14">
        <f>ROWS(PersonTab!$D$2:D14)</f>
        <v>13</v>
      </c>
      <c r="B14" t="str">
        <f>IF(SearchTab!$D$3="","",ISNUMBER(SEARCH(SearchTab!$D$3,PersonTab!D14,1)))</f>
        <v/>
      </c>
      <c r="C14" t="str">
        <f>IF(SearchTab!$D$4="","",ISNUMBER(SEARCH(SearchTab!$D$4,PersonTab!D14,1)))</f>
        <v/>
      </c>
      <c r="D14">
        <f>IF(SearchTab!$E$3="",1,ISNUMBER(SEARCH(SearchTab!$E$3,PersonTab!E14,1)))</f>
        <v>1</v>
      </c>
      <c r="E14">
        <f>IF(SearchTab!$E$4="",1,ISNUMBER(SEARCH(SearchTab!$E$4,PersonTab!E14,1)))</f>
        <v>1</v>
      </c>
      <c r="F14">
        <f>IF(SearchTab!$E$5="",1,ISNUMBER(SEARCH(SearchTab!$E$5,PersonTab!E14,1)))</f>
        <v>1</v>
      </c>
      <c r="G14">
        <f>IF(SearchTab!$F$3="",1,ISNUMBER(SEARCH(SearchTab!$F$3,PersonTab!F14,1)))</f>
        <v>1</v>
      </c>
      <c r="H14">
        <f t="shared" si="0"/>
        <v>13</v>
      </c>
      <c r="I14">
        <f>IFERROR(SMALL($H$2:$H$101,ROWS($H$2:H14)),"")</f>
        <v>13</v>
      </c>
    </row>
    <row r="15" spans="1:9" x14ac:dyDescent="0.25">
      <c r="A15">
        <f>ROWS(PersonTab!$D$2:D15)</f>
        <v>14</v>
      </c>
      <c r="B15" t="str">
        <f>IF(SearchTab!$D$3="","",ISNUMBER(SEARCH(SearchTab!$D$3,PersonTab!D15,1)))</f>
        <v/>
      </c>
      <c r="C15" t="str">
        <f>IF(SearchTab!$D$4="","",ISNUMBER(SEARCH(SearchTab!$D$4,PersonTab!D15,1)))</f>
        <v/>
      </c>
      <c r="D15">
        <f>IF(SearchTab!$E$3="",1,ISNUMBER(SEARCH(SearchTab!$E$3,PersonTab!E15,1)))</f>
        <v>1</v>
      </c>
      <c r="E15">
        <f>IF(SearchTab!$E$4="",1,ISNUMBER(SEARCH(SearchTab!$E$4,PersonTab!E15,1)))</f>
        <v>1</v>
      </c>
      <c r="F15">
        <f>IF(SearchTab!$E$5="",1,ISNUMBER(SEARCH(SearchTab!$E$5,PersonTab!E15,1)))</f>
        <v>1</v>
      </c>
      <c r="G15">
        <f>IF(SearchTab!$F$3="",1,ISNUMBER(SEARCH(SearchTab!$F$3,PersonTab!F15,1)))</f>
        <v>1</v>
      </c>
      <c r="H15">
        <f t="shared" si="0"/>
        <v>14</v>
      </c>
      <c r="I15">
        <f>IFERROR(SMALL($H$2:$H$101,ROWS($H$2:H15)),"")</f>
        <v>14</v>
      </c>
    </row>
    <row r="16" spans="1:9" x14ac:dyDescent="0.25">
      <c r="A16">
        <f>ROWS(PersonTab!$D$2:D16)</f>
        <v>15</v>
      </c>
      <c r="B16" t="str">
        <f>IF(SearchTab!$D$3="","",ISNUMBER(SEARCH(SearchTab!$D$3,PersonTab!D16,1)))</f>
        <v/>
      </c>
      <c r="C16" t="str">
        <f>IF(SearchTab!$D$4="","",ISNUMBER(SEARCH(SearchTab!$D$4,PersonTab!D16,1)))</f>
        <v/>
      </c>
      <c r="D16">
        <f>IF(SearchTab!$E$3="",1,ISNUMBER(SEARCH(SearchTab!$E$3,PersonTab!E16,1)))</f>
        <v>1</v>
      </c>
      <c r="E16">
        <f>IF(SearchTab!$E$4="",1,ISNUMBER(SEARCH(SearchTab!$E$4,PersonTab!E16,1)))</f>
        <v>1</v>
      </c>
      <c r="F16">
        <f>IF(SearchTab!$E$5="",1,ISNUMBER(SEARCH(SearchTab!$E$5,PersonTab!E16,1)))</f>
        <v>1</v>
      </c>
      <c r="G16">
        <f>IF(SearchTab!$F$3="",1,ISNUMBER(SEARCH(SearchTab!$F$3,PersonTab!F16,1)))</f>
        <v>1</v>
      </c>
      <c r="H16">
        <f t="shared" si="0"/>
        <v>15</v>
      </c>
      <c r="I16">
        <f>IFERROR(SMALL($H$2:$H$101,ROWS($H$2:H16)),"")</f>
        <v>15</v>
      </c>
    </row>
    <row r="17" spans="1:9" x14ac:dyDescent="0.25">
      <c r="A17">
        <f>ROWS(PersonTab!$D$2:D17)</f>
        <v>16</v>
      </c>
      <c r="B17" t="str">
        <f>IF(SearchTab!$D$3="","",ISNUMBER(SEARCH(SearchTab!$D$3,PersonTab!D17,1)))</f>
        <v/>
      </c>
      <c r="C17" t="str">
        <f>IF(SearchTab!$D$4="","",ISNUMBER(SEARCH(SearchTab!$D$4,PersonTab!D17,1)))</f>
        <v/>
      </c>
      <c r="D17">
        <f>IF(SearchTab!$E$3="",1,ISNUMBER(SEARCH(SearchTab!$E$3,PersonTab!E17,1)))</f>
        <v>1</v>
      </c>
      <c r="E17">
        <f>IF(SearchTab!$E$4="",1,ISNUMBER(SEARCH(SearchTab!$E$4,PersonTab!E17,1)))</f>
        <v>1</v>
      </c>
      <c r="F17">
        <f>IF(SearchTab!$E$5="",1,ISNUMBER(SEARCH(SearchTab!$E$5,PersonTab!E17,1)))</f>
        <v>1</v>
      </c>
      <c r="G17">
        <f>IF(SearchTab!$F$3="",1,ISNUMBER(SEARCH(SearchTab!$F$3,PersonTab!F17,1)))</f>
        <v>1</v>
      </c>
      <c r="H17">
        <f t="shared" si="0"/>
        <v>16</v>
      </c>
      <c r="I17">
        <f>IFERROR(SMALL($H$2:$H$101,ROWS($H$2:H17)),"")</f>
        <v>16</v>
      </c>
    </row>
    <row r="18" spans="1:9" x14ac:dyDescent="0.25">
      <c r="A18">
        <f>ROWS(PersonTab!$D$2:D18)</f>
        <v>17</v>
      </c>
      <c r="B18" t="str">
        <f>IF(SearchTab!$D$3="","",ISNUMBER(SEARCH(SearchTab!$D$3,PersonTab!D18,1)))</f>
        <v/>
      </c>
      <c r="C18" t="str">
        <f>IF(SearchTab!$D$4="","",ISNUMBER(SEARCH(SearchTab!$D$4,PersonTab!D18,1)))</f>
        <v/>
      </c>
      <c r="D18">
        <f>IF(SearchTab!$E$3="",1,ISNUMBER(SEARCH(SearchTab!$E$3,PersonTab!E18,1)))</f>
        <v>1</v>
      </c>
      <c r="E18">
        <f>IF(SearchTab!$E$4="",1,ISNUMBER(SEARCH(SearchTab!$E$4,PersonTab!E18,1)))</f>
        <v>1</v>
      </c>
      <c r="F18">
        <f>IF(SearchTab!$E$5="",1,ISNUMBER(SEARCH(SearchTab!$E$5,PersonTab!E18,1)))</f>
        <v>1</v>
      </c>
      <c r="G18">
        <f>IF(SearchTab!$F$3="",1,ISNUMBER(SEARCH(SearchTab!$F$3,PersonTab!F18,1)))</f>
        <v>1</v>
      </c>
      <c r="H18">
        <f t="shared" si="0"/>
        <v>17</v>
      </c>
      <c r="I18">
        <f>IFERROR(SMALL($H$2:$H$101,ROWS($H$2:H18)),"")</f>
        <v>17</v>
      </c>
    </row>
    <row r="19" spans="1:9" x14ac:dyDescent="0.25">
      <c r="A19">
        <f>ROWS(PersonTab!$D$2:D19)</f>
        <v>18</v>
      </c>
      <c r="B19" t="str">
        <f>IF(SearchTab!$D$3="","",ISNUMBER(SEARCH(SearchTab!$D$3,PersonTab!D19,1)))</f>
        <v/>
      </c>
      <c r="C19" t="str">
        <f>IF(SearchTab!$D$4="","",ISNUMBER(SEARCH(SearchTab!$D$4,PersonTab!D19,1)))</f>
        <v/>
      </c>
      <c r="D19">
        <f>IF(SearchTab!$E$3="",1,ISNUMBER(SEARCH(SearchTab!$E$3,PersonTab!E19,1)))</f>
        <v>1</v>
      </c>
      <c r="E19">
        <f>IF(SearchTab!$E$4="",1,ISNUMBER(SEARCH(SearchTab!$E$4,PersonTab!E19,1)))</f>
        <v>1</v>
      </c>
      <c r="F19">
        <f>IF(SearchTab!$E$5="",1,ISNUMBER(SEARCH(SearchTab!$E$5,PersonTab!E19,1)))</f>
        <v>1</v>
      </c>
      <c r="G19">
        <f>IF(SearchTab!$F$3="",1,ISNUMBER(SEARCH(SearchTab!$F$3,PersonTab!F19,1)))</f>
        <v>1</v>
      </c>
      <c r="H19">
        <f t="shared" si="0"/>
        <v>18</v>
      </c>
      <c r="I19">
        <f>IFERROR(SMALL($H$2:$H$101,ROWS($H$2:H19)),"")</f>
        <v>18</v>
      </c>
    </row>
    <row r="20" spans="1:9" x14ac:dyDescent="0.25">
      <c r="A20">
        <f>ROWS(PersonTab!$D$2:D20)</f>
        <v>19</v>
      </c>
      <c r="B20" t="str">
        <f>IF(SearchTab!$D$3="","",ISNUMBER(SEARCH(SearchTab!$D$3,PersonTab!D20,1)))</f>
        <v/>
      </c>
      <c r="C20" t="str">
        <f>IF(SearchTab!$D$4="","",ISNUMBER(SEARCH(SearchTab!$D$4,PersonTab!D20,1)))</f>
        <v/>
      </c>
      <c r="D20">
        <f>IF(SearchTab!$E$3="",1,ISNUMBER(SEARCH(SearchTab!$E$3,PersonTab!E20,1)))</f>
        <v>1</v>
      </c>
      <c r="E20">
        <f>IF(SearchTab!$E$4="",1,ISNUMBER(SEARCH(SearchTab!$E$4,PersonTab!E20,1)))</f>
        <v>1</v>
      </c>
      <c r="F20">
        <f>IF(SearchTab!$E$5="",1,ISNUMBER(SEARCH(SearchTab!$E$5,PersonTab!E20,1)))</f>
        <v>1</v>
      </c>
      <c r="G20">
        <f>IF(SearchTab!$F$3="",1,ISNUMBER(SEARCH(SearchTab!$F$3,PersonTab!F20,1)))</f>
        <v>1</v>
      </c>
      <c r="H20">
        <f t="shared" si="0"/>
        <v>19</v>
      </c>
      <c r="I20">
        <f>IFERROR(SMALL($H$2:$H$101,ROWS($H$2:H20)),"")</f>
        <v>19</v>
      </c>
    </row>
    <row r="21" spans="1:9" ht="15.75" customHeight="1" x14ac:dyDescent="0.25">
      <c r="A21">
        <f>ROWS(PersonTab!$D$2:D21)</f>
        <v>20</v>
      </c>
      <c r="B21" t="str">
        <f>IF(SearchTab!$D$3="","",ISNUMBER(SEARCH(SearchTab!$D$3,PersonTab!D21,1)))</f>
        <v/>
      </c>
      <c r="C21" t="str">
        <f>IF(SearchTab!$D$4="","",ISNUMBER(SEARCH(SearchTab!$D$4,PersonTab!D21,1)))</f>
        <v/>
      </c>
      <c r="D21">
        <f>IF(SearchTab!$E$3="",1,ISNUMBER(SEARCH(SearchTab!$E$3,PersonTab!E21,1)))</f>
        <v>1</v>
      </c>
      <c r="E21">
        <f>IF(SearchTab!$E$4="",1,ISNUMBER(SEARCH(SearchTab!$E$4,PersonTab!E21,1)))</f>
        <v>1</v>
      </c>
      <c r="F21">
        <f>IF(SearchTab!$E$5="",1,ISNUMBER(SEARCH(SearchTab!$E$5,PersonTab!E21,1)))</f>
        <v>1</v>
      </c>
      <c r="G21">
        <f>IF(SearchTab!$F$3="",1,ISNUMBER(SEARCH(SearchTab!$F$3,PersonTab!F21,1)))</f>
        <v>1</v>
      </c>
      <c r="H21">
        <f t="shared" si="0"/>
        <v>20</v>
      </c>
      <c r="I21">
        <f>IFERROR(SMALL($H$2:$H$101,ROWS($H$2:H21)),"")</f>
        <v>20</v>
      </c>
    </row>
    <row r="22" spans="1:9" ht="15.75" customHeight="1" x14ac:dyDescent="0.25">
      <c r="A22">
        <f>ROWS(PersonTab!$D$2:D21)</f>
        <v>20</v>
      </c>
      <c r="B22" t="str">
        <f>IF(SearchTab!$D$3="","",ISNUMBER(SEARCH(SearchTab!$D$3,PersonTab!#REF!,1)))</f>
        <v/>
      </c>
      <c r="C22" t="str">
        <f>IF(SearchTab!$D$4="","",ISNUMBER(SEARCH(SearchTab!$D$4,PersonTab!#REF!,1)))</f>
        <v/>
      </c>
      <c r="D22">
        <f>IF(SearchTab!$E$3="",1,ISNUMBER(SEARCH(SearchTab!$E$3,PersonTab!#REF!,1)))</f>
        <v>1</v>
      </c>
      <c r="E22">
        <f>IF(SearchTab!$E$4="",1,ISNUMBER(SEARCH(SearchTab!$E$4,PersonTab!#REF!,1)))</f>
        <v>1</v>
      </c>
      <c r="F22">
        <f>IF(SearchTab!$E$5="",1,ISNUMBER(SEARCH(SearchTab!$E$5,PersonTab!#REF!,1)))</f>
        <v>1</v>
      </c>
      <c r="G22">
        <f>IF(SearchTab!$F$3="",1,ISNUMBER(SEARCH(SearchTab!$F$3,PersonTab!#REF!,1)))</f>
        <v>1</v>
      </c>
      <c r="H22">
        <f t="shared" si="0"/>
        <v>20</v>
      </c>
      <c r="I22">
        <f>IFERROR(SMALL($H$2:$H$101,ROWS($H$2:H22)),"")</f>
        <v>20</v>
      </c>
    </row>
    <row r="23" spans="1:9" ht="15.75" customHeight="1" x14ac:dyDescent="0.25">
      <c r="A23">
        <f>ROWS(PersonTab!$D$2:D22)</f>
        <v>21</v>
      </c>
      <c r="B23" t="str">
        <f>IF(SearchTab!$D$3="","",ISNUMBER(SEARCH(SearchTab!$D$3,PersonTab!D22,1)))</f>
        <v/>
      </c>
      <c r="C23" t="str">
        <f>IF(SearchTab!$D$4="","",ISNUMBER(SEARCH(SearchTab!$D$4,PersonTab!D22,1)))</f>
        <v/>
      </c>
      <c r="D23">
        <f>IF(SearchTab!$E$3="",1,ISNUMBER(SEARCH(SearchTab!$E$3,PersonTab!E22,1)))</f>
        <v>1</v>
      </c>
      <c r="E23">
        <f>IF(SearchTab!$E$4="",1,ISNUMBER(SEARCH(SearchTab!$E$4,PersonTab!E22,1)))</f>
        <v>1</v>
      </c>
      <c r="F23">
        <f>IF(SearchTab!$E$5="",1,ISNUMBER(SEARCH(SearchTab!$E$5,PersonTab!E22,1)))</f>
        <v>1</v>
      </c>
      <c r="G23">
        <f>IF(SearchTab!$F$3="",1,ISNUMBER(SEARCH(SearchTab!$F$3,PersonTab!F22,1)))</f>
        <v>1</v>
      </c>
      <c r="H23">
        <f t="shared" si="0"/>
        <v>21</v>
      </c>
      <c r="I23">
        <f>IFERROR(SMALL($H$2:$H$101,ROWS($H$2:H23)),"")</f>
        <v>21</v>
      </c>
    </row>
    <row r="24" spans="1:9" ht="15.75" customHeight="1" x14ac:dyDescent="0.25">
      <c r="A24">
        <f>ROWS(PersonTab!$D$2:D23)</f>
        <v>22</v>
      </c>
      <c r="B24" t="str">
        <f>IF(SearchTab!$D$3="","",ISNUMBER(SEARCH(SearchTab!$D$3,PersonTab!D23,1)))</f>
        <v/>
      </c>
      <c r="C24" t="str">
        <f>IF(SearchTab!$D$4="","",ISNUMBER(SEARCH(SearchTab!$D$4,PersonTab!D23,1)))</f>
        <v/>
      </c>
      <c r="D24">
        <f>IF(SearchTab!$E$3="",1,ISNUMBER(SEARCH(SearchTab!$E$3,PersonTab!E23,1)))</f>
        <v>1</v>
      </c>
      <c r="E24">
        <f>IF(SearchTab!$E$4="",1,ISNUMBER(SEARCH(SearchTab!$E$4,PersonTab!E23,1)))</f>
        <v>1</v>
      </c>
      <c r="F24">
        <f>IF(SearchTab!$E$5="",1,ISNUMBER(SEARCH(SearchTab!$E$5,PersonTab!E23,1)))</f>
        <v>1</v>
      </c>
      <c r="G24">
        <f>IF(SearchTab!$F$3="",1,ISNUMBER(SEARCH(SearchTab!$F$3,PersonTab!F23,1)))</f>
        <v>1</v>
      </c>
      <c r="H24">
        <f t="shared" si="0"/>
        <v>22</v>
      </c>
      <c r="I24">
        <f>IFERROR(SMALL($H$2:$H$101,ROWS($H$2:H24)),"")</f>
        <v>22</v>
      </c>
    </row>
    <row r="25" spans="1:9" ht="15.75" customHeight="1" x14ac:dyDescent="0.25">
      <c r="A25">
        <f>ROWS(PersonTab!$D$2:D24)</f>
        <v>23</v>
      </c>
      <c r="B25" t="str">
        <f>IF(SearchTab!$D$3="","",ISNUMBER(SEARCH(SearchTab!$D$3,PersonTab!D24,1)))</f>
        <v/>
      </c>
      <c r="C25" t="str">
        <f>IF(SearchTab!$D$4="","",ISNUMBER(SEARCH(SearchTab!$D$4,PersonTab!D24,1)))</f>
        <v/>
      </c>
      <c r="D25">
        <f>IF(SearchTab!$E$3="",1,ISNUMBER(SEARCH(SearchTab!$E$3,PersonTab!E24,1)))</f>
        <v>1</v>
      </c>
      <c r="E25">
        <f>IF(SearchTab!$E$4="",1,ISNUMBER(SEARCH(SearchTab!$E$4,PersonTab!E24,1)))</f>
        <v>1</v>
      </c>
      <c r="F25">
        <f>IF(SearchTab!$E$5="",1,ISNUMBER(SEARCH(SearchTab!$E$5,PersonTab!E24,1)))</f>
        <v>1</v>
      </c>
      <c r="G25">
        <f>IF(SearchTab!$F$3="",1,ISNUMBER(SEARCH(SearchTab!$F$3,PersonTab!F24,1)))</f>
        <v>1</v>
      </c>
      <c r="H25">
        <f t="shared" si="0"/>
        <v>23</v>
      </c>
      <c r="I25">
        <f>IFERROR(SMALL($H$2:$H$101,ROWS($H$2:H25)),"")</f>
        <v>23</v>
      </c>
    </row>
    <row r="26" spans="1:9" ht="15.75" customHeight="1" x14ac:dyDescent="0.25">
      <c r="A26">
        <f>ROWS(PersonTab!$D$2:D25)</f>
        <v>24</v>
      </c>
      <c r="B26" t="str">
        <f>IF(SearchTab!$D$3="","",ISNUMBER(SEARCH(SearchTab!$D$3,PersonTab!D25,1)))</f>
        <v/>
      </c>
      <c r="C26" t="str">
        <f>IF(SearchTab!$D$4="","",ISNUMBER(SEARCH(SearchTab!$D$4,PersonTab!D25,1)))</f>
        <v/>
      </c>
      <c r="D26">
        <f>IF(SearchTab!$E$3="",1,ISNUMBER(SEARCH(SearchTab!$E$3,PersonTab!E25,1)))</f>
        <v>1</v>
      </c>
      <c r="E26">
        <f>IF(SearchTab!$E$4="",1,ISNUMBER(SEARCH(SearchTab!$E$4,PersonTab!E25,1)))</f>
        <v>1</v>
      </c>
      <c r="F26">
        <f>IF(SearchTab!$E$5="",1,ISNUMBER(SEARCH(SearchTab!$E$5,PersonTab!E25,1)))</f>
        <v>1</v>
      </c>
      <c r="G26">
        <f>IF(SearchTab!$F$3="",1,ISNUMBER(SEARCH(SearchTab!$F$3,PersonTab!F25,1)))</f>
        <v>1</v>
      </c>
      <c r="H26">
        <f t="shared" si="0"/>
        <v>24</v>
      </c>
      <c r="I26">
        <f>IFERROR(SMALL($H$2:$H$101,ROWS($H$2:H26)),"")</f>
        <v>24</v>
      </c>
    </row>
    <row r="27" spans="1:9" ht="15.75" customHeight="1" x14ac:dyDescent="0.25">
      <c r="A27">
        <f>ROWS(PersonTab!$D$2:D26)</f>
        <v>25</v>
      </c>
      <c r="B27" t="str">
        <f>IF(SearchTab!$D$3="","",ISNUMBER(SEARCH(SearchTab!$D$3,PersonTab!D26,1)))</f>
        <v/>
      </c>
      <c r="C27" t="str">
        <f>IF(SearchTab!$D$4="","",ISNUMBER(SEARCH(SearchTab!$D$4,PersonTab!D26,1)))</f>
        <v/>
      </c>
      <c r="D27">
        <f>IF(SearchTab!$E$3="",1,ISNUMBER(SEARCH(SearchTab!$E$3,PersonTab!E26,1)))</f>
        <v>1</v>
      </c>
      <c r="E27">
        <f>IF(SearchTab!$E$4="",1,ISNUMBER(SEARCH(SearchTab!$E$4,PersonTab!E26,1)))</f>
        <v>1</v>
      </c>
      <c r="F27">
        <f>IF(SearchTab!$E$5="",1,ISNUMBER(SEARCH(SearchTab!$E$5,PersonTab!E26,1)))</f>
        <v>1</v>
      </c>
      <c r="G27">
        <f>IF(SearchTab!$F$3="",1,ISNUMBER(SEARCH(SearchTab!$F$3,PersonTab!F26,1)))</f>
        <v>1</v>
      </c>
      <c r="H27">
        <f t="shared" si="0"/>
        <v>25</v>
      </c>
      <c r="I27">
        <f>IFERROR(SMALL($H$2:$H$101,ROWS($H$2:H27)),"")</f>
        <v>25</v>
      </c>
    </row>
    <row r="28" spans="1:9" ht="15.75" customHeight="1" x14ac:dyDescent="0.25">
      <c r="A28">
        <f>ROWS(PersonTab!$D$2:D27)</f>
        <v>26</v>
      </c>
      <c r="B28" t="str">
        <f>IF(SearchTab!$D$3="","",ISNUMBER(SEARCH(SearchTab!$D$3,PersonTab!D27,1)))</f>
        <v/>
      </c>
      <c r="C28" t="str">
        <f>IF(SearchTab!$D$4="","",ISNUMBER(SEARCH(SearchTab!$D$4,PersonTab!D27,1)))</f>
        <v/>
      </c>
      <c r="D28">
        <f>IF(SearchTab!$E$3="",1,ISNUMBER(SEARCH(SearchTab!$E$3,PersonTab!E27,1)))</f>
        <v>1</v>
      </c>
      <c r="E28">
        <f>IF(SearchTab!$E$4="",1,ISNUMBER(SEARCH(SearchTab!$E$4,PersonTab!E27,1)))</f>
        <v>1</v>
      </c>
      <c r="F28">
        <f>IF(SearchTab!$E$5="",1,ISNUMBER(SEARCH(SearchTab!$E$5,PersonTab!E27,1)))</f>
        <v>1</v>
      </c>
      <c r="G28">
        <f>IF(SearchTab!$F$3="",1,ISNUMBER(SEARCH(SearchTab!$F$3,PersonTab!F27,1)))</f>
        <v>1</v>
      </c>
      <c r="H28">
        <f t="shared" si="0"/>
        <v>26</v>
      </c>
      <c r="I28">
        <f>IFERROR(SMALL($H$2:$H$101,ROWS($H$2:H28)),"")</f>
        <v>26</v>
      </c>
    </row>
    <row r="29" spans="1:9" ht="15.75" customHeight="1" x14ac:dyDescent="0.25">
      <c r="A29">
        <f>ROWS(PersonTab!$D$2:D28)</f>
        <v>27</v>
      </c>
      <c r="B29" t="str">
        <f>IF(SearchTab!$D$3="","",ISNUMBER(SEARCH(SearchTab!$D$3,PersonTab!D28,1)))</f>
        <v/>
      </c>
      <c r="C29" t="str">
        <f>IF(SearchTab!$D$4="","",ISNUMBER(SEARCH(SearchTab!$D$4,PersonTab!D28,1)))</f>
        <v/>
      </c>
      <c r="D29">
        <f>IF(SearchTab!$E$3="",1,ISNUMBER(SEARCH(SearchTab!$E$3,PersonTab!E28,1)))</f>
        <v>1</v>
      </c>
      <c r="E29">
        <f>IF(SearchTab!$E$4="",1,ISNUMBER(SEARCH(SearchTab!$E$4,PersonTab!E28,1)))</f>
        <v>1</v>
      </c>
      <c r="F29">
        <f>IF(SearchTab!$E$5="",1,ISNUMBER(SEARCH(SearchTab!$E$5,PersonTab!E28,1)))</f>
        <v>1</v>
      </c>
      <c r="G29">
        <f>IF(SearchTab!$F$3="",1,ISNUMBER(SEARCH(SearchTab!$F$3,PersonTab!F28,1)))</f>
        <v>1</v>
      </c>
      <c r="H29">
        <f t="shared" si="0"/>
        <v>27</v>
      </c>
      <c r="I29">
        <f>IFERROR(SMALL($H$2:$H$101,ROWS($H$2:H29)),"")</f>
        <v>27</v>
      </c>
    </row>
    <row r="30" spans="1:9" ht="15.75" customHeight="1" x14ac:dyDescent="0.25">
      <c r="A30">
        <f>ROWS(PersonTab!$D$2:D29)</f>
        <v>28</v>
      </c>
      <c r="B30" t="str">
        <f>IF(SearchTab!$D$3="","",ISNUMBER(SEARCH(SearchTab!$D$3,PersonTab!D29,1)))</f>
        <v/>
      </c>
      <c r="C30" t="str">
        <f>IF(SearchTab!$D$4="","",ISNUMBER(SEARCH(SearchTab!$D$4,PersonTab!D29,1)))</f>
        <v/>
      </c>
      <c r="D30">
        <f>IF(SearchTab!$E$3="",1,ISNUMBER(SEARCH(SearchTab!$E$3,PersonTab!E29,1)))</f>
        <v>1</v>
      </c>
      <c r="E30">
        <f>IF(SearchTab!$E$4="",1,ISNUMBER(SEARCH(SearchTab!$E$4,PersonTab!E29,1)))</f>
        <v>1</v>
      </c>
      <c r="F30">
        <f>IF(SearchTab!$E$5="",1,ISNUMBER(SEARCH(SearchTab!$E$5,PersonTab!E29,1)))</f>
        <v>1</v>
      </c>
      <c r="G30">
        <f>IF(SearchTab!$F$3="",1,ISNUMBER(SEARCH(SearchTab!$F$3,PersonTab!F29,1)))</f>
        <v>1</v>
      </c>
      <c r="H30">
        <f t="shared" si="0"/>
        <v>28</v>
      </c>
      <c r="I30">
        <f>IFERROR(SMALL($H$2:$H$101,ROWS($H$2:H30)),"")</f>
        <v>28</v>
      </c>
    </row>
    <row r="31" spans="1:9" ht="15.75" customHeight="1" x14ac:dyDescent="0.25">
      <c r="A31">
        <f>ROWS(PersonTab!$D$2:D30)</f>
        <v>29</v>
      </c>
      <c r="B31" t="str">
        <f>IF(SearchTab!$D$3="","",ISNUMBER(SEARCH(SearchTab!$D$3,PersonTab!D30,1)))</f>
        <v/>
      </c>
      <c r="C31" t="str">
        <f>IF(SearchTab!$D$4="","",ISNUMBER(SEARCH(SearchTab!$D$4,PersonTab!D30,1)))</f>
        <v/>
      </c>
      <c r="D31">
        <f>IF(SearchTab!$E$3="",1,ISNUMBER(SEARCH(SearchTab!$E$3,PersonTab!E30,1)))</f>
        <v>1</v>
      </c>
      <c r="E31">
        <f>IF(SearchTab!$E$4="",1,ISNUMBER(SEARCH(SearchTab!$E$4,PersonTab!E30,1)))</f>
        <v>1</v>
      </c>
      <c r="F31">
        <f>IF(SearchTab!$E$5="",1,ISNUMBER(SEARCH(SearchTab!$E$5,PersonTab!E30,1)))</f>
        <v>1</v>
      </c>
      <c r="G31">
        <f>IF(SearchTab!$F$3="",1,ISNUMBER(SEARCH(SearchTab!$F$3,PersonTab!F30,1)))</f>
        <v>1</v>
      </c>
      <c r="H31">
        <f t="shared" si="0"/>
        <v>29</v>
      </c>
      <c r="I31">
        <f>IFERROR(SMALL($H$2:$H$101,ROWS($H$2:H31)),"")</f>
        <v>29</v>
      </c>
    </row>
    <row r="32" spans="1:9" ht="15.75" customHeight="1" x14ac:dyDescent="0.25">
      <c r="A32">
        <f>ROWS(PersonTab!$D$2:D31)</f>
        <v>30</v>
      </c>
      <c r="B32" t="str">
        <f>IF(SearchTab!$D$3="","",ISNUMBER(SEARCH(SearchTab!$D$3,PersonTab!D31,1)))</f>
        <v/>
      </c>
      <c r="C32" t="str">
        <f>IF(SearchTab!$D$4="","",ISNUMBER(SEARCH(SearchTab!$D$4,PersonTab!D31,1)))</f>
        <v/>
      </c>
      <c r="D32">
        <f>IF(SearchTab!$E$3="",1,ISNUMBER(SEARCH(SearchTab!$E$3,PersonTab!E31,1)))</f>
        <v>1</v>
      </c>
      <c r="E32">
        <f>IF(SearchTab!$E$4="",1,ISNUMBER(SEARCH(SearchTab!$E$4,PersonTab!E31,1)))</f>
        <v>1</v>
      </c>
      <c r="F32">
        <f>IF(SearchTab!$E$5="",1,ISNUMBER(SEARCH(SearchTab!$E$5,PersonTab!E31,1)))</f>
        <v>1</v>
      </c>
      <c r="G32">
        <f>IF(SearchTab!$F$3="",1,ISNUMBER(SEARCH(SearchTab!$F$3,PersonTab!F31,1)))</f>
        <v>1</v>
      </c>
      <c r="H32">
        <f t="shared" si="0"/>
        <v>30</v>
      </c>
      <c r="I32">
        <f>IFERROR(SMALL($H$2:$H$101,ROWS($H$2:H32)),"")</f>
        <v>30</v>
      </c>
    </row>
    <row r="33" spans="1:9" ht="15.75" customHeight="1" x14ac:dyDescent="0.25">
      <c r="A33">
        <f>ROWS(PersonTab!$D$2:D32)</f>
        <v>31</v>
      </c>
      <c r="B33" t="str">
        <f>IF(SearchTab!$D$3="","",ISNUMBER(SEARCH(SearchTab!$D$3,PersonTab!D32,1)))</f>
        <v/>
      </c>
      <c r="C33" t="str">
        <f>IF(SearchTab!$D$4="","",ISNUMBER(SEARCH(SearchTab!$D$4,PersonTab!D32,1)))</f>
        <v/>
      </c>
      <c r="D33">
        <f>IF(SearchTab!$E$3="",1,ISNUMBER(SEARCH(SearchTab!$E$3,PersonTab!E32,1)))</f>
        <v>1</v>
      </c>
      <c r="E33">
        <f>IF(SearchTab!$E$4="",1,ISNUMBER(SEARCH(SearchTab!$E$4,PersonTab!E32,1)))</f>
        <v>1</v>
      </c>
      <c r="F33">
        <f>IF(SearchTab!$E$5="",1,ISNUMBER(SEARCH(SearchTab!$E$5,PersonTab!E32,1)))</f>
        <v>1</v>
      </c>
      <c r="G33">
        <f>IF(SearchTab!$F$3="",1,ISNUMBER(SEARCH(SearchTab!$F$3,PersonTab!F32,1)))</f>
        <v>1</v>
      </c>
      <c r="H33">
        <f t="shared" si="0"/>
        <v>31</v>
      </c>
      <c r="I33">
        <f>IFERROR(SMALL($H$2:$H$101,ROWS($H$2:H33)),"")</f>
        <v>31</v>
      </c>
    </row>
    <row r="34" spans="1:9" ht="15.75" customHeight="1" x14ac:dyDescent="0.25">
      <c r="A34">
        <f>ROWS(PersonTab!$D$2:D33)</f>
        <v>32</v>
      </c>
      <c r="B34" t="str">
        <f>IF(SearchTab!$D$3="","",ISNUMBER(SEARCH(SearchTab!$D$3,PersonTab!D33,1)))</f>
        <v/>
      </c>
      <c r="C34" t="str">
        <f>IF(SearchTab!$D$4="","",ISNUMBER(SEARCH(SearchTab!$D$4,PersonTab!D33,1)))</f>
        <v/>
      </c>
      <c r="D34">
        <f>IF(SearchTab!$E$3="",1,ISNUMBER(SEARCH(SearchTab!$E$3,PersonTab!E33,1)))</f>
        <v>1</v>
      </c>
      <c r="E34">
        <f>IF(SearchTab!$E$4="",1,ISNUMBER(SEARCH(SearchTab!$E$4,PersonTab!E33,1)))</f>
        <v>1</v>
      </c>
      <c r="F34">
        <f>IF(SearchTab!$E$5="",1,ISNUMBER(SEARCH(SearchTab!$E$5,PersonTab!E33,1)))</f>
        <v>1</v>
      </c>
      <c r="G34">
        <f>IF(SearchTab!$F$3="",1,ISNUMBER(SEARCH(SearchTab!$F$3,PersonTab!F33,1)))</f>
        <v>1</v>
      </c>
      <c r="H34">
        <f t="shared" ref="H34:H65" si="1">IF(AND(IF(B34="",IF(C34="",1,C34),IF(C34="",B34,OR(B34,C34))),AND(D34,E34,F34,G34)),A34,"")</f>
        <v>32</v>
      </c>
      <c r="I34">
        <f>IFERROR(SMALL($H$2:$H$101,ROWS($H$2:H34)),"")</f>
        <v>32</v>
      </c>
    </row>
    <row r="35" spans="1:9" ht="15.75" customHeight="1" x14ac:dyDescent="0.25">
      <c r="A35">
        <f>ROWS(PersonTab!$D$2:D34)</f>
        <v>33</v>
      </c>
      <c r="B35" t="str">
        <f>IF(SearchTab!$D$3="","",ISNUMBER(SEARCH(SearchTab!$D$3,PersonTab!D34,1)))</f>
        <v/>
      </c>
      <c r="C35" t="str">
        <f>IF(SearchTab!$D$4="","",ISNUMBER(SEARCH(SearchTab!$D$4,PersonTab!D34,1)))</f>
        <v/>
      </c>
      <c r="D35">
        <f>IF(SearchTab!$E$3="",1,ISNUMBER(SEARCH(SearchTab!$E$3,PersonTab!E34,1)))</f>
        <v>1</v>
      </c>
      <c r="E35">
        <f>IF(SearchTab!$E$4="",1,ISNUMBER(SEARCH(SearchTab!$E$4,PersonTab!E34,1)))</f>
        <v>1</v>
      </c>
      <c r="F35">
        <f>IF(SearchTab!$E$5="",1,ISNUMBER(SEARCH(SearchTab!$E$5,PersonTab!E34,1)))</f>
        <v>1</v>
      </c>
      <c r="G35">
        <f>IF(SearchTab!$F$3="",1,ISNUMBER(SEARCH(SearchTab!$F$3,PersonTab!F34,1)))</f>
        <v>1</v>
      </c>
      <c r="H35">
        <f t="shared" si="1"/>
        <v>33</v>
      </c>
      <c r="I35">
        <f>IFERROR(SMALL($H$2:$H$101,ROWS($H$2:H35)),"")</f>
        <v>33</v>
      </c>
    </row>
    <row r="36" spans="1:9" ht="15.75" customHeight="1" x14ac:dyDescent="0.25">
      <c r="A36">
        <f>ROWS(PersonTab!$D$2:D35)</f>
        <v>34</v>
      </c>
      <c r="B36" t="str">
        <f>IF(SearchTab!$D$3="","",ISNUMBER(SEARCH(SearchTab!$D$3,PersonTab!D35,1)))</f>
        <v/>
      </c>
      <c r="C36" t="str">
        <f>IF(SearchTab!$D$4="","",ISNUMBER(SEARCH(SearchTab!$D$4,PersonTab!D35,1)))</f>
        <v/>
      </c>
      <c r="D36">
        <f>IF(SearchTab!$E$3="",1,ISNUMBER(SEARCH(SearchTab!$E$3,PersonTab!E35,1)))</f>
        <v>1</v>
      </c>
      <c r="E36">
        <f>IF(SearchTab!$E$4="",1,ISNUMBER(SEARCH(SearchTab!$E$4,PersonTab!E35,1)))</f>
        <v>1</v>
      </c>
      <c r="F36">
        <f>IF(SearchTab!$E$5="",1,ISNUMBER(SEARCH(SearchTab!$E$5,PersonTab!E35,1)))</f>
        <v>1</v>
      </c>
      <c r="G36">
        <f>IF(SearchTab!$F$3="",1,ISNUMBER(SEARCH(SearchTab!$F$3,PersonTab!F35,1)))</f>
        <v>1</v>
      </c>
      <c r="H36">
        <f t="shared" si="1"/>
        <v>34</v>
      </c>
      <c r="I36">
        <f>IFERROR(SMALL($H$2:$H$101,ROWS($H$2:H36)),"")</f>
        <v>34</v>
      </c>
    </row>
    <row r="37" spans="1:9" ht="15.75" customHeight="1" x14ac:dyDescent="0.25">
      <c r="A37">
        <f>ROWS(PersonTab!$D$2:D36)</f>
        <v>35</v>
      </c>
      <c r="B37" t="str">
        <f>IF(SearchTab!$D$3="","",ISNUMBER(SEARCH(SearchTab!$D$3,PersonTab!D36,1)))</f>
        <v/>
      </c>
      <c r="C37" t="str">
        <f>IF(SearchTab!$D$4="","",ISNUMBER(SEARCH(SearchTab!$D$4,PersonTab!D36,1)))</f>
        <v/>
      </c>
      <c r="D37">
        <f>IF(SearchTab!$E$3="",1,ISNUMBER(SEARCH(SearchTab!$E$3,PersonTab!E36,1)))</f>
        <v>1</v>
      </c>
      <c r="E37">
        <f>IF(SearchTab!$E$4="",1,ISNUMBER(SEARCH(SearchTab!$E$4,PersonTab!E36,1)))</f>
        <v>1</v>
      </c>
      <c r="F37">
        <f>IF(SearchTab!$E$5="",1,ISNUMBER(SEARCH(SearchTab!$E$5,PersonTab!E36,1)))</f>
        <v>1</v>
      </c>
      <c r="G37">
        <f>IF(SearchTab!$F$3="",1,ISNUMBER(SEARCH(SearchTab!$F$3,PersonTab!F36,1)))</f>
        <v>1</v>
      </c>
      <c r="H37">
        <f t="shared" si="1"/>
        <v>35</v>
      </c>
      <c r="I37">
        <f>IFERROR(SMALL($H$2:$H$101,ROWS($H$2:H37)),"")</f>
        <v>35</v>
      </c>
    </row>
    <row r="38" spans="1:9" ht="15.75" customHeight="1" x14ac:dyDescent="0.25">
      <c r="A38">
        <f>ROWS(PersonTab!$D$2:D37)</f>
        <v>36</v>
      </c>
      <c r="B38" t="str">
        <f>IF(SearchTab!$D$3="","",ISNUMBER(SEARCH(SearchTab!$D$3,PersonTab!D37,1)))</f>
        <v/>
      </c>
      <c r="C38" t="str">
        <f>IF(SearchTab!$D$4="","",ISNUMBER(SEARCH(SearchTab!$D$4,PersonTab!D37,1)))</f>
        <v/>
      </c>
      <c r="D38">
        <f>IF(SearchTab!$E$3="",1,ISNUMBER(SEARCH(SearchTab!$E$3,PersonTab!E37,1)))</f>
        <v>1</v>
      </c>
      <c r="E38">
        <f>IF(SearchTab!$E$4="",1,ISNUMBER(SEARCH(SearchTab!$E$4,PersonTab!E37,1)))</f>
        <v>1</v>
      </c>
      <c r="F38">
        <f>IF(SearchTab!$E$5="",1,ISNUMBER(SEARCH(SearchTab!$E$5,PersonTab!E37,1)))</f>
        <v>1</v>
      </c>
      <c r="G38">
        <f>IF(SearchTab!$F$3="",1,ISNUMBER(SEARCH(SearchTab!$F$3,PersonTab!F37,1)))</f>
        <v>1</v>
      </c>
      <c r="H38">
        <f t="shared" si="1"/>
        <v>36</v>
      </c>
      <c r="I38">
        <f>IFERROR(SMALL($H$2:$H$101,ROWS($H$2:H38)),"")</f>
        <v>36</v>
      </c>
    </row>
    <row r="39" spans="1:9" ht="15.75" customHeight="1" x14ac:dyDescent="0.25">
      <c r="A39">
        <f>ROWS(PersonTab!$D$2:D38)</f>
        <v>37</v>
      </c>
      <c r="B39" t="str">
        <f>IF(SearchTab!$D$3="","",ISNUMBER(SEARCH(SearchTab!$D$3,PersonTab!D38,1)))</f>
        <v/>
      </c>
      <c r="C39" t="str">
        <f>IF(SearchTab!$D$4="","",ISNUMBER(SEARCH(SearchTab!$D$4,PersonTab!D38,1)))</f>
        <v/>
      </c>
      <c r="D39">
        <f>IF(SearchTab!$E$3="",1,ISNUMBER(SEARCH(SearchTab!$E$3,PersonTab!E38,1)))</f>
        <v>1</v>
      </c>
      <c r="E39">
        <f>IF(SearchTab!$E$4="",1,ISNUMBER(SEARCH(SearchTab!$E$4,PersonTab!E38,1)))</f>
        <v>1</v>
      </c>
      <c r="F39">
        <f>IF(SearchTab!$E$5="",1,ISNUMBER(SEARCH(SearchTab!$E$5,PersonTab!E38,1)))</f>
        <v>1</v>
      </c>
      <c r="G39">
        <f>IF(SearchTab!$F$3="",1,ISNUMBER(SEARCH(SearchTab!$F$3,PersonTab!F38,1)))</f>
        <v>1</v>
      </c>
      <c r="H39">
        <f t="shared" si="1"/>
        <v>37</v>
      </c>
      <c r="I39">
        <f>IFERROR(SMALL($H$2:$H$101,ROWS($H$2:H39)),"")</f>
        <v>37</v>
      </c>
    </row>
    <row r="40" spans="1:9" ht="15.75" customHeight="1" x14ac:dyDescent="0.25">
      <c r="A40">
        <f>ROWS(PersonTab!$D$2:D39)</f>
        <v>38</v>
      </c>
      <c r="B40" t="str">
        <f>IF(SearchTab!$D$3="","",ISNUMBER(SEARCH(SearchTab!$D$3,PersonTab!D39,1)))</f>
        <v/>
      </c>
      <c r="C40" t="str">
        <f>IF(SearchTab!$D$4="","",ISNUMBER(SEARCH(SearchTab!$D$4,PersonTab!D39,1)))</f>
        <v/>
      </c>
      <c r="D40">
        <f>IF(SearchTab!$E$3="",1,ISNUMBER(SEARCH(SearchTab!$E$3,PersonTab!E39,1)))</f>
        <v>1</v>
      </c>
      <c r="E40">
        <f>IF(SearchTab!$E$4="",1,ISNUMBER(SEARCH(SearchTab!$E$4,PersonTab!E39,1)))</f>
        <v>1</v>
      </c>
      <c r="F40">
        <f>IF(SearchTab!$E$5="",1,ISNUMBER(SEARCH(SearchTab!$E$5,PersonTab!E39,1)))</f>
        <v>1</v>
      </c>
      <c r="G40">
        <f>IF(SearchTab!$F$3="",1,ISNUMBER(SEARCH(SearchTab!$F$3,PersonTab!F39,1)))</f>
        <v>1</v>
      </c>
      <c r="H40">
        <f t="shared" si="1"/>
        <v>38</v>
      </c>
      <c r="I40">
        <f>IFERROR(SMALL($H$2:$H$101,ROWS($H$2:H40)),"")</f>
        <v>38</v>
      </c>
    </row>
    <row r="41" spans="1:9" ht="15.75" customHeight="1" x14ac:dyDescent="0.25">
      <c r="A41">
        <f>ROWS(PersonTab!$D$2:D40)</f>
        <v>39</v>
      </c>
      <c r="B41" t="str">
        <f>IF(SearchTab!$D$3="","",ISNUMBER(SEARCH(SearchTab!$D$3,PersonTab!D40,1)))</f>
        <v/>
      </c>
      <c r="C41" t="str">
        <f>IF(SearchTab!$D$4="","",ISNUMBER(SEARCH(SearchTab!$D$4,PersonTab!D40,1)))</f>
        <v/>
      </c>
      <c r="D41">
        <f>IF(SearchTab!$E$3="",1,ISNUMBER(SEARCH(SearchTab!$E$3,PersonTab!E40,1)))</f>
        <v>1</v>
      </c>
      <c r="E41">
        <f>IF(SearchTab!$E$4="",1,ISNUMBER(SEARCH(SearchTab!$E$4,PersonTab!E40,1)))</f>
        <v>1</v>
      </c>
      <c r="F41">
        <f>IF(SearchTab!$E$5="",1,ISNUMBER(SEARCH(SearchTab!$E$5,PersonTab!E40,1)))</f>
        <v>1</v>
      </c>
      <c r="G41">
        <f>IF(SearchTab!$F$3="",1,ISNUMBER(SEARCH(SearchTab!$F$3,PersonTab!F40,1)))</f>
        <v>1</v>
      </c>
      <c r="H41">
        <f t="shared" si="1"/>
        <v>39</v>
      </c>
      <c r="I41">
        <f>IFERROR(SMALL($H$2:$H$101,ROWS($H$2:H41)),"")</f>
        <v>39</v>
      </c>
    </row>
    <row r="42" spans="1:9" ht="15.75" customHeight="1" x14ac:dyDescent="0.25">
      <c r="A42">
        <f>ROWS(PersonTab!$D$2:D41)</f>
        <v>40</v>
      </c>
      <c r="B42" t="str">
        <f>IF(SearchTab!$D$3="","",ISNUMBER(SEARCH(SearchTab!$D$3,PersonTab!D41,1)))</f>
        <v/>
      </c>
      <c r="C42" t="str">
        <f>IF(SearchTab!$D$4="","",ISNUMBER(SEARCH(SearchTab!$D$4,PersonTab!D41,1)))</f>
        <v/>
      </c>
      <c r="D42">
        <f>IF(SearchTab!$E$3="",1,ISNUMBER(SEARCH(SearchTab!$E$3,PersonTab!E41,1)))</f>
        <v>1</v>
      </c>
      <c r="E42">
        <f>IF(SearchTab!$E$4="",1,ISNUMBER(SEARCH(SearchTab!$E$4,PersonTab!E41,1)))</f>
        <v>1</v>
      </c>
      <c r="F42">
        <f>IF(SearchTab!$E$5="",1,ISNUMBER(SEARCH(SearchTab!$E$5,PersonTab!E41,1)))</f>
        <v>1</v>
      </c>
      <c r="G42">
        <f>IF(SearchTab!$F$3="",1,ISNUMBER(SEARCH(SearchTab!$F$3,PersonTab!F41,1)))</f>
        <v>1</v>
      </c>
      <c r="H42">
        <f t="shared" si="1"/>
        <v>40</v>
      </c>
      <c r="I42">
        <f>IFERROR(SMALL($H$2:$H$101,ROWS($H$2:H42)),"")</f>
        <v>40</v>
      </c>
    </row>
    <row r="43" spans="1:9" ht="15.75" customHeight="1" x14ac:dyDescent="0.25">
      <c r="A43">
        <f>ROWS(PersonTab!$D$2:D42)</f>
        <v>41</v>
      </c>
      <c r="B43" t="str">
        <f>IF(SearchTab!$D$3="","",ISNUMBER(SEARCH(SearchTab!$D$3,PersonTab!D42,1)))</f>
        <v/>
      </c>
      <c r="C43" t="str">
        <f>IF(SearchTab!$D$4="","",ISNUMBER(SEARCH(SearchTab!$D$4,PersonTab!D42,1)))</f>
        <v/>
      </c>
      <c r="D43">
        <f>IF(SearchTab!$E$3="",1,ISNUMBER(SEARCH(SearchTab!$E$3,PersonTab!E42,1)))</f>
        <v>1</v>
      </c>
      <c r="E43">
        <f>IF(SearchTab!$E$4="",1,ISNUMBER(SEARCH(SearchTab!$E$4,PersonTab!E42,1)))</f>
        <v>1</v>
      </c>
      <c r="F43">
        <f>IF(SearchTab!$E$5="",1,ISNUMBER(SEARCH(SearchTab!$E$5,PersonTab!E42,1)))</f>
        <v>1</v>
      </c>
      <c r="G43">
        <f>IF(SearchTab!$F$3="",1,ISNUMBER(SEARCH(SearchTab!$F$3,PersonTab!F42,1)))</f>
        <v>1</v>
      </c>
      <c r="H43">
        <f t="shared" si="1"/>
        <v>41</v>
      </c>
      <c r="I43">
        <f>IFERROR(SMALL($H$2:$H$101,ROWS($H$2:H43)),"")</f>
        <v>41</v>
      </c>
    </row>
    <row r="44" spans="1:9" ht="15.75" customHeight="1" x14ac:dyDescent="0.25">
      <c r="A44">
        <f>ROWS(PersonTab!$D$2:D43)</f>
        <v>42</v>
      </c>
      <c r="B44" t="str">
        <f>IF(SearchTab!$D$3="","",ISNUMBER(SEARCH(SearchTab!$D$3,PersonTab!D43,1)))</f>
        <v/>
      </c>
      <c r="C44" t="str">
        <f>IF(SearchTab!$D$4="","",ISNUMBER(SEARCH(SearchTab!$D$4,PersonTab!D43,1)))</f>
        <v/>
      </c>
      <c r="D44">
        <f>IF(SearchTab!$E$3="",1,ISNUMBER(SEARCH(SearchTab!$E$3,PersonTab!E43,1)))</f>
        <v>1</v>
      </c>
      <c r="E44">
        <f>IF(SearchTab!$E$4="",1,ISNUMBER(SEARCH(SearchTab!$E$4,PersonTab!E43,1)))</f>
        <v>1</v>
      </c>
      <c r="F44">
        <f>IF(SearchTab!$E$5="",1,ISNUMBER(SEARCH(SearchTab!$E$5,PersonTab!E43,1)))</f>
        <v>1</v>
      </c>
      <c r="G44">
        <f>IF(SearchTab!$F$3="",1,ISNUMBER(SEARCH(SearchTab!$F$3,PersonTab!F43,1)))</f>
        <v>1</v>
      </c>
      <c r="H44">
        <f t="shared" si="1"/>
        <v>42</v>
      </c>
      <c r="I44">
        <f>IFERROR(SMALL($H$2:$H$101,ROWS($H$2:H44)),"")</f>
        <v>42</v>
      </c>
    </row>
    <row r="45" spans="1:9" ht="15.75" customHeight="1" x14ac:dyDescent="0.25">
      <c r="A45">
        <f>ROWS(PersonTab!$D$2:D44)</f>
        <v>43</v>
      </c>
      <c r="B45" t="str">
        <f>IF(SearchTab!$D$3="","",ISNUMBER(SEARCH(SearchTab!$D$3,PersonTab!D44,1)))</f>
        <v/>
      </c>
      <c r="C45" t="str">
        <f>IF(SearchTab!$D$4="","",ISNUMBER(SEARCH(SearchTab!$D$4,PersonTab!D44,1)))</f>
        <v/>
      </c>
      <c r="D45">
        <f>IF(SearchTab!$E$3="",1,ISNUMBER(SEARCH(SearchTab!$E$3,PersonTab!E44,1)))</f>
        <v>1</v>
      </c>
      <c r="E45">
        <f>IF(SearchTab!$E$4="",1,ISNUMBER(SEARCH(SearchTab!$E$4,PersonTab!E44,1)))</f>
        <v>1</v>
      </c>
      <c r="F45">
        <f>IF(SearchTab!$E$5="",1,ISNUMBER(SEARCH(SearchTab!$E$5,PersonTab!E44,1)))</f>
        <v>1</v>
      </c>
      <c r="G45">
        <f>IF(SearchTab!$F$3="",1,ISNUMBER(SEARCH(SearchTab!$F$3,PersonTab!F44,1)))</f>
        <v>1</v>
      </c>
      <c r="H45">
        <f t="shared" si="1"/>
        <v>43</v>
      </c>
      <c r="I45">
        <f>IFERROR(SMALL($H$2:$H$101,ROWS($H$2:H45)),"")</f>
        <v>43</v>
      </c>
    </row>
    <row r="46" spans="1:9" ht="15.75" customHeight="1" x14ac:dyDescent="0.25">
      <c r="A46">
        <f>ROWS(PersonTab!$D$2:D45)</f>
        <v>44</v>
      </c>
      <c r="B46" t="str">
        <f>IF(SearchTab!$D$3="","",ISNUMBER(SEARCH(SearchTab!$D$3,PersonTab!D45,1)))</f>
        <v/>
      </c>
      <c r="C46" t="str">
        <f>IF(SearchTab!$D$4="","",ISNUMBER(SEARCH(SearchTab!$D$4,PersonTab!D45,1)))</f>
        <v/>
      </c>
      <c r="D46">
        <f>IF(SearchTab!$E$3="",1,ISNUMBER(SEARCH(SearchTab!$E$3,PersonTab!E45,1)))</f>
        <v>1</v>
      </c>
      <c r="E46">
        <f>IF(SearchTab!$E$4="",1,ISNUMBER(SEARCH(SearchTab!$E$4,PersonTab!E45,1)))</f>
        <v>1</v>
      </c>
      <c r="F46">
        <f>IF(SearchTab!$E$5="",1,ISNUMBER(SEARCH(SearchTab!$E$5,PersonTab!E45,1)))</f>
        <v>1</v>
      </c>
      <c r="G46">
        <f>IF(SearchTab!$F$3="",1,ISNUMBER(SEARCH(SearchTab!$F$3,PersonTab!F45,1)))</f>
        <v>1</v>
      </c>
      <c r="H46">
        <f t="shared" si="1"/>
        <v>44</v>
      </c>
      <c r="I46">
        <f>IFERROR(SMALL($H$2:$H$101,ROWS($H$2:H46)),"")</f>
        <v>44</v>
      </c>
    </row>
    <row r="47" spans="1:9" ht="15.75" customHeight="1" x14ac:dyDescent="0.25">
      <c r="A47">
        <f>ROWS(PersonTab!$D$2:D46)</f>
        <v>45</v>
      </c>
      <c r="B47" t="str">
        <f>IF(SearchTab!$D$3="","",ISNUMBER(SEARCH(SearchTab!$D$3,PersonTab!D46,1)))</f>
        <v/>
      </c>
      <c r="C47" t="str">
        <f>IF(SearchTab!$D$4="","",ISNUMBER(SEARCH(SearchTab!$D$4,PersonTab!D46,1)))</f>
        <v/>
      </c>
      <c r="D47">
        <f>IF(SearchTab!$E$3="",1,ISNUMBER(SEARCH(SearchTab!$E$3,PersonTab!E46,1)))</f>
        <v>1</v>
      </c>
      <c r="E47">
        <f>IF(SearchTab!$E$4="",1,ISNUMBER(SEARCH(SearchTab!$E$4,PersonTab!E46,1)))</f>
        <v>1</v>
      </c>
      <c r="F47">
        <f>IF(SearchTab!$E$5="",1,ISNUMBER(SEARCH(SearchTab!$E$5,PersonTab!E46,1)))</f>
        <v>1</v>
      </c>
      <c r="G47">
        <f>IF(SearchTab!$F$3="",1,ISNUMBER(SEARCH(SearchTab!$F$3,PersonTab!F46,1)))</f>
        <v>1</v>
      </c>
      <c r="H47">
        <f t="shared" si="1"/>
        <v>45</v>
      </c>
      <c r="I47">
        <f>IFERROR(SMALL($H$2:$H$101,ROWS($H$2:H47)),"")</f>
        <v>45</v>
      </c>
    </row>
    <row r="48" spans="1:9" ht="15.75" customHeight="1" x14ac:dyDescent="0.25">
      <c r="A48">
        <f>ROWS(PersonTab!$D$2:D47)</f>
        <v>46</v>
      </c>
      <c r="B48" t="str">
        <f>IF(SearchTab!$D$3="","",ISNUMBER(SEARCH(SearchTab!$D$3,PersonTab!D47,1)))</f>
        <v/>
      </c>
      <c r="C48" t="str">
        <f>IF(SearchTab!$D$4="","",ISNUMBER(SEARCH(SearchTab!$D$4,PersonTab!D47,1)))</f>
        <v/>
      </c>
      <c r="D48">
        <f>IF(SearchTab!$E$3="",1,ISNUMBER(SEARCH(SearchTab!$E$3,PersonTab!E47,1)))</f>
        <v>1</v>
      </c>
      <c r="E48">
        <f>IF(SearchTab!$E$4="",1,ISNUMBER(SEARCH(SearchTab!$E$4,PersonTab!E47,1)))</f>
        <v>1</v>
      </c>
      <c r="F48">
        <f>IF(SearchTab!$E$5="",1,ISNUMBER(SEARCH(SearchTab!$E$5,PersonTab!E47,1)))</f>
        <v>1</v>
      </c>
      <c r="G48">
        <f>IF(SearchTab!$F$3="",1,ISNUMBER(SEARCH(SearchTab!$F$3,PersonTab!F47,1)))</f>
        <v>1</v>
      </c>
      <c r="H48">
        <f t="shared" si="1"/>
        <v>46</v>
      </c>
      <c r="I48">
        <f>IFERROR(SMALL($H$2:$H$101,ROWS($H$2:H48)),"")</f>
        <v>46</v>
      </c>
    </row>
    <row r="49" spans="1:9" ht="15.75" customHeight="1" x14ac:dyDescent="0.25">
      <c r="A49">
        <f>ROWS(PersonTab!$D$2:D48)</f>
        <v>47</v>
      </c>
      <c r="B49" t="str">
        <f>IF(SearchTab!$D$3="","",ISNUMBER(SEARCH(SearchTab!$D$3,PersonTab!D48,1)))</f>
        <v/>
      </c>
      <c r="C49" t="str">
        <f>IF(SearchTab!$D$4="","",ISNUMBER(SEARCH(SearchTab!$D$4,PersonTab!D48,1)))</f>
        <v/>
      </c>
      <c r="D49">
        <f>IF(SearchTab!$E$3="",1,ISNUMBER(SEARCH(SearchTab!$E$3,PersonTab!E48,1)))</f>
        <v>1</v>
      </c>
      <c r="E49">
        <f>IF(SearchTab!$E$4="",1,ISNUMBER(SEARCH(SearchTab!$E$4,PersonTab!E48,1)))</f>
        <v>1</v>
      </c>
      <c r="F49">
        <f>IF(SearchTab!$E$5="",1,ISNUMBER(SEARCH(SearchTab!$E$5,PersonTab!E48,1)))</f>
        <v>1</v>
      </c>
      <c r="G49">
        <f>IF(SearchTab!$F$3="",1,ISNUMBER(SEARCH(SearchTab!$F$3,PersonTab!F48,1)))</f>
        <v>1</v>
      </c>
      <c r="H49">
        <f t="shared" si="1"/>
        <v>47</v>
      </c>
      <c r="I49">
        <f>IFERROR(SMALL($H$2:$H$101,ROWS($H$2:H49)),"")</f>
        <v>47</v>
      </c>
    </row>
    <row r="50" spans="1:9" ht="15.75" customHeight="1" x14ac:dyDescent="0.25">
      <c r="A50">
        <f>ROWS(PersonTab!$D$2:D49)</f>
        <v>48</v>
      </c>
      <c r="B50" t="str">
        <f>IF(SearchTab!$D$3="","",ISNUMBER(SEARCH(SearchTab!$D$3,PersonTab!D49,1)))</f>
        <v/>
      </c>
      <c r="C50" t="str">
        <f>IF(SearchTab!$D$4="","",ISNUMBER(SEARCH(SearchTab!$D$4,PersonTab!D49,1)))</f>
        <v/>
      </c>
      <c r="D50">
        <f>IF(SearchTab!$E$3="",1,ISNUMBER(SEARCH(SearchTab!$E$3,PersonTab!E49,1)))</f>
        <v>1</v>
      </c>
      <c r="E50">
        <f>IF(SearchTab!$E$4="",1,ISNUMBER(SEARCH(SearchTab!$E$4,PersonTab!E49,1)))</f>
        <v>1</v>
      </c>
      <c r="F50">
        <f>IF(SearchTab!$E$5="",1,ISNUMBER(SEARCH(SearchTab!$E$5,PersonTab!E49,1)))</f>
        <v>1</v>
      </c>
      <c r="G50">
        <f>IF(SearchTab!$F$3="",1,ISNUMBER(SEARCH(SearchTab!$F$3,PersonTab!F49,1)))</f>
        <v>1</v>
      </c>
      <c r="H50">
        <f t="shared" si="1"/>
        <v>48</v>
      </c>
      <c r="I50">
        <f>IFERROR(SMALL($H$2:$H$101,ROWS($H$2:H50)),"")</f>
        <v>48</v>
      </c>
    </row>
    <row r="51" spans="1:9" ht="15.75" customHeight="1" x14ac:dyDescent="0.25">
      <c r="A51">
        <f>ROWS(PersonTab!$D$2:D50)</f>
        <v>49</v>
      </c>
      <c r="B51" t="str">
        <f>IF(SearchTab!$D$3="","",ISNUMBER(SEARCH(SearchTab!$D$3,PersonTab!D50,1)))</f>
        <v/>
      </c>
      <c r="C51" t="str">
        <f>IF(SearchTab!$D$4="","",ISNUMBER(SEARCH(SearchTab!$D$4,PersonTab!D50,1)))</f>
        <v/>
      </c>
      <c r="D51">
        <f>IF(SearchTab!$E$3="",1,ISNUMBER(SEARCH(SearchTab!$E$3,PersonTab!E50,1)))</f>
        <v>1</v>
      </c>
      <c r="E51">
        <f>IF(SearchTab!$E$4="",1,ISNUMBER(SEARCH(SearchTab!$E$4,PersonTab!E50,1)))</f>
        <v>1</v>
      </c>
      <c r="F51">
        <f>IF(SearchTab!$E$5="",1,ISNUMBER(SEARCH(SearchTab!$E$5,PersonTab!E50,1)))</f>
        <v>1</v>
      </c>
      <c r="G51">
        <f>IF(SearchTab!$F$3="",1,ISNUMBER(SEARCH(SearchTab!$F$3,PersonTab!F50,1)))</f>
        <v>1</v>
      </c>
      <c r="H51">
        <f t="shared" si="1"/>
        <v>49</v>
      </c>
      <c r="I51">
        <f>IFERROR(SMALL($H$2:$H$101,ROWS($H$2:H51)),"")</f>
        <v>49</v>
      </c>
    </row>
    <row r="52" spans="1:9" ht="15.75" customHeight="1" x14ac:dyDescent="0.25">
      <c r="A52">
        <f>ROWS(PersonTab!$D$2:D51)</f>
        <v>50</v>
      </c>
      <c r="B52" t="str">
        <f>IF(SearchTab!$D$3="","",ISNUMBER(SEARCH(SearchTab!$D$3,PersonTab!D51,1)))</f>
        <v/>
      </c>
      <c r="C52" t="str">
        <f>IF(SearchTab!$D$4="","",ISNUMBER(SEARCH(SearchTab!$D$4,PersonTab!D51,1)))</f>
        <v/>
      </c>
      <c r="D52">
        <f>IF(SearchTab!$E$3="",1,ISNUMBER(SEARCH(SearchTab!$E$3,PersonTab!E51,1)))</f>
        <v>1</v>
      </c>
      <c r="E52">
        <f>IF(SearchTab!$E$4="",1,ISNUMBER(SEARCH(SearchTab!$E$4,PersonTab!E51,1)))</f>
        <v>1</v>
      </c>
      <c r="F52">
        <f>IF(SearchTab!$E$5="",1,ISNUMBER(SEARCH(SearchTab!$E$5,PersonTab!E51,1)))</f>
        <v>1</v>
      </c>
      <c r="G52">
        <f>IF(SearchTab!$F$3="",1,ISNUMBER(SEARCH(SearchTab!$F$3,PersonTab!F51,1)))</f>
        <v>1</v>
      </c>
      <c r="H52">
        <f t="shared" si="1"/>
        <v>50</v>
      </c>
      <c r="I52">
        <f>IFERROR(SMALL($H$2:$H$101,ROWS($H$2:H52)),"")</f>
        <v>50</v>
      </c>
    </row>
    <row r="53" spans="1:9" ht="15.75" customHeight="1" x14ac:dyDescent="0.25">
      <c r="A53">
        <f>ROWS(PersonTab!$D$2:D52)</f>
        <v>51</v>
      </c>
      <c r="B53" t="str">
        <f>IF(SearchTab!$D$3="","",ISNUMBER(SEARCH(SearchTab!$D$3,PersonTab!D52,1)))</f>
        <v/>
      </c>
      <c r="C53" t="str">
        <f>IF(SearchTab!$D$4="","",ISNUMBER(SEARCH(SearchTab!$D$4,PersonTab!D52,1)))</f>
        <v/>
      </c>
      <c r="D53">
        <f>IF(SearchTab!$E$3="",1,ISNUMBER(SEARCH(SearchTab!$E$3,PersonTab!E52,1)))</f>
        <v>1</v>
      </c>
      <c r="E53">
        <f>IF(SearchTab!$E$4="",1,ISNUMBER(SEARCH(SearchTab!$E$4,PersonTab!E52,1)))</f>
        <v>1</v>
      </c>
      <c r="F53">
        <f>IF(SearchTab!$E$5="",1,ISNUMBER(SEARCH(SearchTab!$E$5,PersonTab!E52,1)))</f>
        <v>1</v>
      </c>
      <c r="G53">
        <f>IF(SearchTab!$F$3="",1,ISNUMBER(SEARCH(SearchTab!$F$3,PersonTab!F52,1)))</f>
        <v>1</v>
      </c>
      <c r="H53">
        <f t="shared" si="1"/>
        <v>51</v>
      </c>
      <c r="I53">
        <f>IFERROR(SMALL($H$2:$H$101,ROWS($H$2:H53)),"")</f>
        <v>51</v>
      </c>
    </row>
    <row r="54" spans="1:9" ht="15.75" customHeight="1" x14ac:dyDescent="0.25">
      <c r="A54">
        <f>ROWS(PersonTab!$D$2:D53)</f>
        <v>52</v>
      </c>
      <c r="B54" t="str">
        <f>IF(SearchTab!$D$3="","",ISNUMBER(SEARCH(SearchTab!$D$3,PersonTab!D53,1)))</f>
        <v/>
      </c>
      <c r="C54" t="str">
        <f>IF(SearchTab!$D$4="","",ISNUMBER(SEARCH(SearchTab!$D$4,PersonTab!D53,1)))</f>
        <v/>
      </c>
      <c r="D54">
        <f>IF(SearchTab!$E$3="",1,ISNUMBER(SEARCH(SearchTab!$E$3,PersonTab!E53,1)))</f>
        <v>1</v>
      </c>
      <c r="E54">
        <f>IF(SearchTab!$E$4="",1,ISNUMBER(SEARCH(SearchTab!$E$4,PersonTab!E53,1)))</f>
        <v>1</v>
      </c>
      <c r="F54">
        <f>IF(SearchTab!$E$5="",1,ISNUMBER(SEARCH(SearchTab!$E$5,PersonTab!E53,1)))</f>
        <v>1</v>
      </c>
      <c r="G54">
        <f>IF(SearchTab!$F$3="",1,ISNUMBER(SEARCH(SearchTab!$F$3,PersonTab!F53,1)))</f>
        <v>1</v>
      </c>
      <c r="H54">
        <f t="shared" si="1"/>
        <v>52</v>
      </c>
      <c r="I54">
        <f>IFERROR(SMALL($H$2:$H$101,ROWS($H$2:H54)),"")</f>
        <v>52</v>
      </c>
    </row>
    <row r="55" spans="1:9" ht="15.75" customHeight="1" x14ac:dyDescent="0.25">
      <c r="A55">
        <f>ROWS(PersonTab!$D$2:D54)</f>
        <v>53</v>
      </c>
      <c r="B55" t="str">
        <f>IF(SearchTab!$D$3="","",ISNUMBER(SEARCH(SearchTab!$D$3,PersonTab!D54,1)))</f>
        <v/>
      </c>
      <c r="C55" t="str">
        <f>IF(SearchTab!$D$4="","",ISNUMBER(SEARCH(SearchTab!$D$4,PersonTab!D54,1)))</f>
        <v/>
      </c>
      <c r="D55">
        <f>IF(SearchTab!$E$3="",1,ISNUMBER(SEARCH(SearchTab!$E$3,PersonTab!E54,1)))</f>
        <v>1</v>
      </c>
      <c r="E55">
        <f>IF(SearchTab!$E$4="",1,ISNUMBER(SEARCH(SearchTab!$E$4,PersonTab!E54,1)))</f>
        <v>1</v>
      </c>
      <c r="F55">
        <f>IF(SearchTab!$E$5="",1,ISNUMBER(SEARCH(SearchTab!$E$5,PersonTab!E54,1)))</f>
        <v>1</v>
      </c>
      <c r="G55">
        <f>IF(SearchTab!$F$3="",1,ISNUMBER(SEARCH(SearchTab!$F$3,PersonTab!F54,1)))</f>
        <v>1</v>
      </c>
      <c r="H55">
        <f t="shared" si="1"/>
        <v>53</v>
      </c>
      <c r="I55">
        <f>IFERROR(SMALL($H$2:$H$101,ROWS($H$2:H55)),"")</f>
        <v>53</v>
      </c>
    </row>
    <row r="56" spans="1:9" ht="15.75" customHeight="1" x14ac:dyDescent="0.25">
      <c r="A56">
        <f>ROWS(PersonTab!$D$2:D55)</f>
        <v>54</v>
      </c>
      <c r="B56" t="str">
        <f>IF(SearchTab!$D$3="","",ISNUMBER(SEARCH(SearchTab!$D$3,PersonTab!D55,1)))</f>
        <v/>
      </c>
      <c r="C56" t="str">
        <f>IF(SearchTab!$D$4="","",ISNUMBER(SEARCH(SearchTab!$D$4,PersonTab!D55,1)))</f>
        <v/>
      </c>
      <c r="D56">
        <f>IF(SearchTab!$E$3="",1,ISNUMBER(SEARCH(SearchTab!$E$3,PersonTab!E55,1)))</f>
        <v>1</v>
      </c>
      <c r="E56">
        <f>IF(SearchTab!$E$4="",1,ISNUMBER(SEARCH(SearchTab!$E$4,PersonTab!E55,1)))</f>
        <v>1</v>
      </c>
      <c r="F56">
        <f>IF(SearchTab!$E$5="",1,ISNUMBER(SEARCH(SearchTab!$E$5,PersonTab!E55,1)))</f>
        <v>1</v>
      </c>
      <c r="G56">
        <f>IF(SearchTab!$F$3="",1,ISNUMBER(SEARCH(SearchTab!$F$3,PersonTab!F55,1)))</f>
        <v>1</v>
      </c>
      <c r="H56">
        <f t="shared" si="1"/>
        <v>54</v>
      </c>
      <c r="I56">
        <f>IFERROR(SMALL($H$2:$H$101,ROWS($H$2:H56)),"")</f>
        <v>54</v>
      </c>
    </row>
    <row r="57" spans="1:9" ht="15.75" customHeight="1" x14ac:dyDescent="0.25">
      <c r="A57">
        <f>ROWS(PersonTab!$D$2:D56)</f>
        <v>55</v>
      </c>
      <c r="B57" t="str">
        <f>IF(SearchTab!$D$3="","",ISNUMBER(SEARCH(SearchTab!$D$3,PersonTab!D56,1)))</f>
        <v/>
      </c>
      <c r="C57" t="str">
        <f>IF(SearchTab!$D$4="","",ISNUMBER(SEARCH(SearchTab!$D$4,PersonTab!D56,1)))</f>
        <v/>
      </c>
      <c r="D57">
        <f>IF(SearchTab!$E$3="",1,ISNUMBER(SEARCH(SearchTab!$E$3,PersonTab!E56,1)))</f>
        <v>1</v>
      </c>
      <c r="E57">
        <f>IF(SearchTab!$E$4="",1,ISNUMBER(SEARCH(SearchTab!$E$4,PersonTab!E56,1)))</f>
        <v>1</v>
      </c>
      <c r="F57">
        <f>IF(SearchTab!$E$5="",1,ISNUMBER(SEARCH(SearchTab!$E$5,PersonTab!E56,1)))</f>
        <v>1</v>
      </c>
      <c r="G57">
        <f>IF(SearchTab!$F$3="",1,ISNUMBER(SEARCH(SearchTab!$F$3,PersonTab!F56,1)))</f>
        <v>1</v>
      </c>
      <c r="H57">
        <f t="shared" si="1"/>
        <v>55</v>
      </c>
      <c r="I57">
        <f>IFERROR(SMALL($H$2:$H$101,ROWS($H$2:H57)),"")</f>
        <v>55</v>
      </c>
    </row>
    <row r="58" spans="1:9" ht="15.75" customHeight="1" x14ac:dyDescent="0.25">
      <c r="A58">
        <f>ROWS(PersonTab!$D$2:D57)</f>
        <v>56</v>
      </c>
      <c r="B58" t="str">
        <f>IF(SearchTab!$D$3="","",ISNUMBER(SEARCH(SearchTab!$D$3,PersonTab!D57,1)))</f>
        <v/>
      </c>
      <c r="C58" t="str">
        <f>IF(SearchTab!$D$4="","",ISNUMBER(SEARCH(SearchTab!$D$4,PersonTab!D57,1)))</f>
        <v/>
      </c>
      <c r="D58">
        <f>IF(SearchTab!$E$3="",1,ISNUMBER(SEARCH(SearchTab!$E$3,PersonTab!E57,1)))</f>
        <v>1</v>
      </c>
      <c r="E58">
        <f>IF(SearchTab!$E$4="",1,ISNUMBER(SEARCH(SearchTab!$E$4,PersonTab!E57,1)))</f>
        <v>1</v>
      </c>
      <c r="F58">
        <f>IF(SearchTab!$E$5="",1,ISNUMBER(SEARCH(SearchTab!$E$5,PersonTab!E57,1)))</f>
        <v>1</v>
      </c>
      <c r="G58">
        <f>IF(SearchTab!$F$3="",1,ISNUMBER(SEARCH(SearchTab!$F$3,PersonTab!F57,1)))</f>
        <v>1</v>
      </c>
      <c r="H58">
        <f t="shared" si="1"/>
        <v>56</v>
      </c>
      <c r="I58">
        <f>IFERROR(SMALL($H$2:$H$101,ROWS($H$2:H58)),"")</f>
        <v>56</v>
      </c>
    </row>
    <row r="59" spans="1:9" ht="15.75" customHeight="1" x14ac:dyDescent="0.25">
      <c r="A59">
        <f>ROWS(PersonTab!$D$2:D58)</f>
        <v>57</v>
      </c>
      <c r="B59" t="str">
        <f>IF(SearchTab!$D$3="","",ISNUMBER(SEARCH(SearchTab!$D$3,PersonTab!D58,1)))</f>
        <v/>
      </c>
      <c r="C59" t="str">
        <f>IF(SearchTab!$D$4="","",ISNUMBER(SEARCH(SearchTab!$D$4,PersonTab!D58,1)))</f>
        <v/>
      </c>
      <c r="D59">
        <f>IF(SearchTab!$E$3="",1,ISNUMBER(SEARCH(SearchTab!$E$3,PersonTab!E58,1)))</f>
        <v>1</v>
      </c>
      <c r="E59">
        <f>IF(SearchTab!$E$4="",1,ISNUMBER(SEARCH(SearchTab!$E$4,PersonTab!E58,1)))</f>
        <v>1</v>
      </c>
      <c r="F59">
        <f>IF(SearchTab!$E$5="",1,ISNUMBER(SEARCH(SearchTab!$E$5,PersonTab!E58,1)))</f>
        <v>1</v>
      </c>
      <c r="G59">
        <f>IF(SearchTab!$F$3="",1,ISNUMBER(SEARCH(SearchTab!$F$3,PersonTab!F58,1)))</f>
        <v>1</v>
      </c>
      <c r="H59">
        <f t="shared" si="1"/>
        <v>57</v>
      </c>
      <c r="I59">
        <f>IFERROR(SMALL($H$2:$H$101,ROWS($H$2:H59)),"")</f>
        <v>57</v>
      </c>
    </row>
    <row r="60" spans="1:9" ht="15.75" customHeight="1" x14ac:dyDescent="0.25">
      <c r="A60">
        <f>ROWS(PersonTab!$D$2:D59)</f>
        <v>58</v>
      </c>
      <c r="B60" t="str">
        <f>IF(SearchTab!$D$3="","",ISNUMBER(SEARCH(SearchTab!$D$3,PersonTab!D59,1)))</f>
        <v/>
      </c>
      <c r="C60" t="str">
        <f>IF(SearchTab!$D$4="","",ISNUMBER(SEARCH(SearchTab!$D$4,PersonTab!D59,1)))</f>
        <v/>
      </c>
      <c r="D60">
        <f>IF(SearchTab!$E$3="",1,ISNUMBER(SEARCH(SearchTab!$E$3,PersonTab!E59,1)))</f>
        <v>1</v>
      </c>
      <c r="E60">
        <f>IF(SearchTab!$E$4="",1,ISNUMBER(SEARCH(SearchTab!$E$4,PersonTab!E59,1)))</f>
        <v>1</v>
      </c>
      <c r="F60">
        <f>IF(SearchTab!$E$5="",1,ISNUMBER(SEARCH(SearchTab!$E$5,PersonTab!E59,1)))</f>
        <v>1</v>
      </c>
      <c r="G60">
        <f>IF(SearchTab!$F$3="",1,ISNUMBER(SEARCH(SearchTab!$F$3,PersonTab!F59,1)))</f>
        <v>1</v>
      </c>
      <c r="H60">
        <f t="shared" si="1"/>
        <v>58</v>
      </c>
      <c r="I60">
        <f>IFERROR(SMALL($H$2:$H$101,ROWS($H$2:H60)),"")</f>
        <v>58</v>
      </c>
    </row>
    <row r="61" spans="1:9" ht="15.75" customHeight="1" x14ac:dyDescent="0.25">
      <c r="A61">
        <f>ROWS(PersonTab!$D$2:D60)</f>
        <v>59</v>
      </c>
      <c r="B61" t="str">
        <f>IF(SearchTab!$D$3="","",ISNUMBER(SEARCH(SearchTab!$D$3,PersonTab!D60,1)))</f>
        <v/>
      </c>
      <c r="C61" t="str">
        <f>IF(SearchTab!$D$4="","",ISNUMBER(SEARCH(SearchTab!$D$4,PersonTab!D60,1)))</f>
        <v/>
      </c>
      <c r="D61">
        <f>IF(SearchTab!$E$3="",1,ISNUMBER(SEARCH(SearchTab!$E$3,PersonTab!E60,1)))</f>
        <v>1</v>
      </c>
      <c r="E61">
        <f>IF(SearchTab!$E$4="",1,ISNUMBER(SEARCH(SearchTab!$E$4,PersonTab!E60,1)))</f>
        <v>1</v>
      </c>
      <c r="F61">
        <f>IF(SearchTab!$E$5="",1,ISNUMBER(SEARCH(SearchTab!$E$5,PersonTab!E60,1)))</f>
        <v>1</v>
      </c>
      <c r="G61">
        <f>IF(SearchTab!$F$3="",1,ISNUMBER(SEARCH(SearchTab!$F$3,PersonTab!F60,1)))</f>
        <v>1</v>
      </c>
      <c r="H61">
        <f t="shared" si="1"/>
        <v>59</v>
      </c>
      <c r="I61">
        <f>IFERROR(SMALL($H$2:$H$101,ROWS($H$2:H61)),"")</f>
        <v>59</v>
      </c>
    </row>
    <row r="62" spans="1:9" ht="15.75" customHeight="1" x14ac:dyDescent="0.25">
      <c r="A62">
        <f>ROWS(PersonTab!$D$2:D61)</f>
        <v>60</v>
      </c>
      <c r="B62" t="str">
        <f>IF(SearchTab!$D$3="","",ISNUMBER(SEARCH(SearchTab!$D$3,PersonTab!D61,1)))</f>
        <v/>
      </c>
      <c r="C62" t="str">
        <f>IF(SearchTab!$D$4="","",ISNUMBER(SEARCH(SearchTab!$D$4,PersonTab!D61,1)))</f>
        <v/>
      </c>
      <c r="D62">
        <f>IF(SearchTab!$E$3="",1,ISNUMBER(SEARCH(SearchTab!$E$3,PersonTab!E61,1)))</f>
        <v>1</v>
      </c>
      <c r="E62">
        <f>IF(SearchTab!$E$4="",1,ISNUMBER(SEARCH(SearchTab!$E$4,PersonTab!E61,1)))</f>
        <v>1</v>
      </c>
      <c r="F62">
        <f>IF(SearchTab!$E$5="",1,ISNUMBER(SEARCH(SearchTab!$E$5,PersonTab!E61,1)))</f>
        <v>1</v>
      </c>
      <c r="G62">
        <f>IF(SearchTab!$F$3="",1,ISNUMBER(SEARCH(SearchTab!$F$3,PersonTab!F61,1)))</f>
        <v>1</v>
      </c>
      <c r="H62">
        <f t="shared" si="1"/>
        <v>60</v>
      </c>
      <c r="I62">
        <f>IFERROR(SMALL($H$2:$H$101,ROWS($H$2:H62)),"")</f>
        <v>60</v>
      </c>
    </row>
    <row r="63" spans="1:9" ht="15.75" customHeight="1" x14ac:dyDescent="0.25">
      <c r="A63">
        <f>ROWS(PersonTab!$D$2:D62)</f>
        <v>61</v>
      </c>
      <c r="B63" t="str">
        <f>IF(SearchTab!$D$3="","",ISNUMBER(SEARCH(SearchTab!$D$3,PersonTab!D62,1)))</f>
        <v/>
      </c>
      <c r="C63" t="str">
        <f>IF(SearchTab!$D$4="","",ISNUMBER(SEARCH(SearchTab!$D$4,PersonTab!D62,1)))</f>
        <v/>
      </c>
      <c r="D63">
        <f>IF(SearchTab!$E$3="",1,ISNUMBER(SEARCH(SearchTab!$E$3,PersonTab!E62,1)))</f>
        <v>1</v>
      </c>
      <c r="E63">
        <f>IF(SearchTab!$E$4="",1,ISNUMBER(SEARCH(SearchTab!$E$4,PersonTab!E62,1)))</f>
        <v>1</v>
      </c>
      <c r="F63">
        <f>IF(SearchTab!$E$5="",1,ISNUMBER(SEARCH(SearchTab!$E$5,PersonTab!E62,1)))</f>
        <v>1</v>
      </c>
      <c r="G63">
        <f>IF(SearchTab!$F$3="",1,ISNUMBER(SEARCH(SearchTab!$F$3,PersonTab!F62,1)))</f>
        <v>1</v>
      </c>
      <c r="H63">
        <f t="shared" si="1"/>
        <v>61</v>
      </c>
      <c r="I63">
        <f>IFERROR(SMALL($H$2:$H$101,ROWS($H$2:H63)),"")</f>
        <v>61</v>
      </c>
    </row>
    <row r="64" spans="1:9" ht="15.75" customHeight="1" x14ac:dyDescent="0.25">
      <c r="A64">
        <f>ROWS(PersonTab!$D$2:D63)</f>
        <v>62</v>
      </c>
      <c r="B64" t="str">
        <f>IF(SearchTab!$D$3="","",ISNUMBER(SEARCH(SearchTab!$D$3,PersonTab!D63,1)))</f>
        <v/>
      </c>
      <c r="C64" t="str">
        <f>IF(SearchTab!$D$4="","",ISNUMBER(SEARCH(SearchTab!$D$4,PersonTab!D63,1)))</f>
        <v/>
      </c>
      <c r="D64">
        <f>IF(SearchTab!$E$3="",1,ISNUMBER(SEARCH(SearchTab!$E$3,PersonTab!E63,1)))</f>
        <v>1</v>
      </c>
      <c r="E64">
        <f>IF(SearchTab!$E$4="",1,ISNUMBER(SEARCH(SearchTab!$E$4,PersonTab!E63,1)))</f>
        <v>1</v>
      </c>
      <c r="F64">
        <f>IF(SearchTab!$E$5="",1,ISNUMBER(SEARCH(SearchTab!$E$5,PersonTab!E63,1)))</f>
        <v>1</v>
      </c>
      <c r="G64">
        <f>IF(SearchTab!$F$3="",1,ISNUMBER(SEARCH(SearchTab!$F$3,PersonTab!F63,1)))</f>
        <v>1</v>
      </c>
      <c r="H64">
        <f t="shared" si="1"/>
        <v>62</v>
      </c>
      <c r="I64">
        <f>IFERROR(SMALL($H$2:$H$101,ROWS($H$2:H64)),"")</f>
        <v>62</v>
      </c>
    </row>
    <row r="65" spans="1:9" ht="15.75" customHeight="1" x14ac:dyDescent="0.25">
      <c r="A65">
        <f>ROWS(PersonTab!$D$2:D64)</f>
        <v>63</v>
      </c>
      <c r="B65" t="str">
        <f>IF(SearchTab!$D$3="","",ISNUMBER(SEARCH(SearchTab!$D$3,PersonTab!D64,1)))</f>
        <v/>
      </c>
      <c r="C65" t="str">
        <f>IF(SearchTab!$D$4="","",ISNUMBER(SEARCH(SearchTab!$D$4,PersonTab!D64,1)))</f>
        <v/>
      </c>
      <c r="D65">
        <f>IF(SearchTab!$E$3="",1,ISNUMBER(SEARCH(SearchTab!$E$3,PersonTab!E64,1)))</f>
        <v>1</v>
      </c>
      <c r="E65">
        <f>IF(SearchTab!$E$4="",1,ISNUMBER(SEARCH(SearchTab!$E$4,PersonTab!E64,1)))</f>
        <v>1</v>
      </c>
      <c r="F65">
        <f>IF(SearchTab!$E$5="",1,ISNUMBER(SEARCH(SearchTab!$E$5,PersonTab!E64,1)))</f>
        <v>1</v>
      </c>
      <c r="G65">
        <f>IF(SearchTab!$F$3="",1,ISNUMBER(SEARCH(SearchTab!$F$3,PersonTab!F64,1)))</f>
        <v>1</v>
      </c>
      <c r="H65">
        <f t="shared" si="1"/>
        <v>63</v>
      </c>
      <c r="I65">
        <f>IFERROR(SMALL($H$2:$H$101,ROWS($H$2:H65)),"")</f>
        <v>63</v>
      </c>
    </row>
    <row r="66" spans="1:9" ht="15.75" customHeight="1" x14ac:dyDescent="0.25">
      <c r="A66">
        <f>ROWS(PersonTab!$D$2:D65)</f>
        <v>64</v>
      </c>
      <c r="B66" t="str">
        <f>IF(SearchTab!$D$3="","",ISNUMBER(SEARCH(SearchTab!$D$3,PersonTab!D65,1)))</f>
        <v/>
      </c>
      <c r="C66" t="str">
        <f>IF(SearchTab!$D$4="","",ISNUMBER(SEARCH(SearchTab!$D$4,PersonTab!D65,1)))</f>
        <v/>
      </c>
      <c r="D66">
        <f>IF(SearchTab!$E$3="",1,ISNUMBER(SEARCH(SearchTab!$E$3,PersonTab!E65,1)))</f>
        <v>1</v>
      </c>
      <c r="E66">
        <f>IF(SearchTab!$E$4="",1,ISNUMBER(SEARCH(SearchTab!$E$4,PersonTab!E65,1)))</f>
        <v>1</v>
      </c>
      <c r="F66">
        <f>IF(SearchTab!$E$5="",1,ISNUMBER(SEARCH(SearchTab!$E$5,PersonTab!E65,1)))</f>
        <v>1</v>
      </c>
      <c r="G66">
        <f>IF(SearchTab!$F$3="",1,ISNUMBER(SEARCH(SearchTab!$F$3,PersonTab!F65,1)))</f>
        <v>1</v>
      </c>
      <c r="H66">
        <f t="shared" ref="H66:H97" si="2">IF(AND(IF(B66="",IF(C66="",1,C66),IF(C66="",B66,OR(B66,C66))),AND(D66,E66,F66,G66)),A66,"")</f>
        <v>64</v>
      </c>
      <c r="I66">
        <f>IFERROR(SMALL($H$2:$H$101,ROWS($H$2:H66)),"")</f>
        <v>64</v>
      </c>
    </row>
    <row r="67" spans="1:9" ht="15.75" customHeight="1" x14ac:dyDescent="0.25">
      <c r="A67">
        <f>ROWS(PersonTab!$D$2:D66)</f>
        <v>65</v>
      </c>
      <c r="B67" t="str">
        <f>IF(SearchTab!$D$3="","",ISNUMBER(SEARCH(SearchTab!$D$3,PersonTab!D66,1)))</f>
        <v/>
      </c>
      <c r="C67" t="str">
        <f>IF(SearchTab!$D$4="","",ISNUMBER(SEARCH(SearchTab!$D$4,PersonTab!D66,1)))</f>
        <v/>
      </c>
      <c r="D67">
        <f>IF(SearchTab!$E$3="",1,ISNUMBER(SEARCH(SearchTab!$E$3,PersonTab!E66,1)))</f>
        <v>1</v>
      </c>
      <c r="E67">
        <f>IF(SearchTab!$E$4="",1,ISNUMBER(SEARCH(SearchTab!$E$4,PersonTab!E66,1)))</f>
        <v>1</v>
      </c>
      <c r="F67">
        <f>IF(SearchTab!$E$5="",1,ISNUMBER(SEARCH(SearchTab!$E$5,PersonTab!E66,1)))</f>
        <v>1</v>
      </c>
      <c r="G67">
        <f>IF(SearchTab!$F$3="",1,ISNUMBER(SEARCH(SearchTab!$F$3,PersonTab!F66,1)))</f>
        <v>1</v>
      </c>
      <c r="H67">
        <f t="shared" si="2"/>
        <v>65</v>
      </c>
      <c r="I67">
        <f>IFERROR(SMALL($H$2:$H$101,ROWS($H$2:H67)),"")</f>
        <v>65</v>
      </c>
    </row>
    <row r="68" spans="1:9" ht="15.75" customHeight="1" x14ac:dyDescent="0.25">
      <c r="A68">
        <f>ROWS(PersonTab!$D$2:D67)</f>
        <v>66</v>
      </c>
      <c r="B68" t="str">
        <f>IF(SearchTab!$D$3="","",ISNUMBER(SEARCH(SearchTab!$D$3,PersonTab!D67,1)))</f>
        <v/>
      </c>
      <c r="C68" t="str">
        <f>IF(SearchTab!$D$4="","",ISNUMBER(SEARCH(SearchTab!$D$4,PersonTab!D67,1)))</f>
        <v/>
      </c>
      <c r="D68">
        <f>IF(SearchTab!$E$3="",1,ISNUMBER(SEARCH(SearchTab!$E$3,PersonTab!E67,1)))</f>
        <v>1</v>
      </c>
      <c r="E68">
        <f>IF(SearchTab!$E$4="",1,ISNUMBER(SEARCH(SearchTab!$E$4,PersonTab!E67,1)))</f>
        <v>1</v>
      </c>
      <c r="F68">
        <f>IF(SearchTab!$E$5="",1,ISNUMBER(SEARCH(SearchTab!$E$5,PersonTab!E67,1)))</f>
        <v>1</v>
      </c>
      <c r="G68">
        <f>IF(SearchTab!$F$3="",1,ISNUMBER(SEARCH(SearchTab!$F$3,PersonTab!F67,1)))</f>
        <v>1</v>
      </c>
      <c r="H68">
        <f t="shared" si="2"/>
        <v>66</v>
      </c>
      <c r="I68">
        <f>IFERROR(SMALL($H$2:$H$101,ROWS($H$2:H68)),"")</f>
        <v>66</v>
      </c>
    </row>
    <row r="69" spans="1:9" ht="15.75" customHeight="1" x14ac:dyDescent="0.25">
      <c r="A69">
        <f>ROWS(PersonTab!$D$2:D68)</f>
        <v>67</v>
      </c>
      <c r="B69" t="str">
        <f>IF(SearchTab!$D$3="","",ISNUMBER(SEARCH(SearchTab!$D$3,PersonTab!D68,1)))</f>
        <v/>
      </c>
      <c r="C69" t="str">
        <f>IF(SearchTab!$D$4="","",ISNUMBER(SEARCH(SearchTab!$D$4,PersonTab!D68,1)))</f>
        <v/>
      </c>
      <c r="D69">
        <f>IF(SearchTab!$E$3="",1,ISNUMBER(SEARCH(SearchTab!$E$3,PersonTab!E68,1)))</f>
        <v>1</v>
      </c>
      <c r="E69">
        <f>IF(SearchTab!$E$4="",1,ISNUMBER(SEARCH(SearchTab!$E$4,PersonTab!E68,1)))</f>
        <v>1</v>
      </c>
      <c r="F69">
        <f>IF(SearchTab!$E$5="",1,ISNUMBER(SEARCH(SearchTab!$E$5,PersonTab!E68,1)))</f>
        <v>1</v>
      </c>
      <c r="G69">
        <f>IF(SearchTab!$F$3="",1,ISNUMBER(SEARCH(SearchTab!$F$3,PersonTab!F68,1)))</f>
        <v>1</v>
      </c>
      <c r="H69">
        <f t="shared" si="2"/>
        <v>67</v>
      </c>
      <c r="I69">
        <f>IFERROR(SMALL($H$2:$H$101,ROWS($H$2:H69)),"")</f>
        <v>67</v>
      </c>
    </row>
    <row r="70" spans="1:9" ht="15.75" customHeight="1" x14ac:dyDescent="0.25">
      <c r="A70">
        <f>ROWS(PersonTab!$D$2:D69)</f>
        <v>68</v>
      </c>
      <c r="B70" t="str">
        <f>IF(SearchTab!$D$3="","",ISNUMBER(SEARCH(SearchTab!$D$3,PersonTab!D69,1)))</f>
        <v/>
      </c>
      <c r="C70" t="str">
        <f>IF(SearchTab!$D$4="","",ISNUMBER(SEARCH(SearchTab!$D$4,PersonTab!D69,1)))</f>
        <v/>
      </c>
      <c r="D70">
        <f>IF(SearchTab!$E$3="",1,ISNUMBER(SEARCH(SearchTab!$E$3,PersonTab!E69,1)))</f>
        <v>1</v>
      </c>
      <c r="E70">
        <f>IF(SearchTab!$E$4="",1,ISNUMBER(SEARCH(SearchTab!$E$4,PersonTab!E69,1)))</f>
        <v>1</v>
      </c>
      <c r="F70">
        <f>IF(SearchTab!$E$5="",1,ISNUMBER(SEARCH(SearchTab!$E$5,PersonTab!E69,1)))</f>
        <v>1</v>
      </c>
      <c r="G70">
        <f>IF(SearchTab!$F$3="",1,ISNUMBER(SEARCH(SearchTab!$F$3,PersonTab!F69,1)))</f>
        <v>1</v>
      </c>
      <c r="H70">
        <f t="shared" si="2"/>
        <v>68</v>
      </c>
      <c r="I70">
        <f>IFERROR(SMALL($H$2:$H$101,ROWS($H$2:H70)),"")</f>
        <v>68</v>
      </c>
    </row>
    <row r="71" spans="1:9" ht="15.75" customHeight="1" x14ac:dyDescent="0.25">
      <c r="A71">
        <f>ROWS(PersonTab!$D$2:D70)</f>
        <v>69</v>
      </c>
      <c r="B71" t="str">
        <f>IF(SearchTab!$D$3="","",ISNUMBER(SEARCH(SearchTab!$D$3,PersonTab!D70,1)))</f>
        <v/>
      </c>
      <c r="C71" t="str">
        <f>IF(SearchTab!$D$4="","",ISNUMBER(SEARCH(SearchTab!$D$4,PersonTab!D70,1)))</f>
        <v/>
      </c>
      <c r="D71">
        <f>IF(SearchTab!$E$3="",1,ISNUMBER(SEARCH(SearchTab!$E$3,PersonTab!E70,1)))</f>
        <v>1</v>
      </c>
      <c r="E71">
        <f>IF(SearchTab!$E$4="",1,ISNUMBER(SEARCH(SearchTab!$E$4,PersonTab!E70,1)))</f>
        <v>1</v>
      </c>
      <c r="F71">
        <f>IF(SearchTab!$E$5="",1,ISNUMBER(SEARCH(SearchTab!$E$5,PersonTab!E70,1)))</f>
        <v>1</v>
      </c>
      <c r="G71">
        <f>IF(SearchTab!$F$3="",1,ISNUMBER(SEARCH(SearchTab!$F$3,PersonTab!F70,1)))</f>
        <v>1</v>
      </c>
      <c r="H71">
        <f t="shared" si="2"/>
        <v>69</v>
      </c>
      <c r="I71">
        <f>IFERROR(SMALL($H$2:$H$101,ROWS($H$2:H71)),"")</f>
        <v>69</v>
      </c>
    </row>
    <row r="72" spans="1:9" ht="15.75" customHeight="1" x14ac:dyDescent="0.25">
      <c r="A72">
        <f>ROWS(PersonTab!$D$2:D71)</f>
        <v>70</v>
      </c>
      <c r="B72" t="str">
        <f>IF(SearchTab!$D$3="","",ISNUMBER(SEARCH(SearchTab!$D$3,PersonTab!D71,1)))</f>
        <v/>
      </c>
      <c r="C72" t="str">
        <f>IF(SearchTab!$D$4="","",ISNUMBER(SEARCH(SearchTab!$D$4,PersonTab!D71,1)))</f>
        <v/>
      </c>
      <c r="D72">
        <f>IF(SearchTab!$E$3="",1,ISNUMBER(SEARCH(SearchTab!$E$3,PersonTab!E71,1)))</f>
        <v>1</v>
      </c>
      <c r="E72">
        <f>IF(SearchTab!$E$4="",1,ISNUMBER(SEARCH(SearchTab!$E$4,PersonTab!E71,1)))</f>
        <v>1</v>
      </c>
      <c r="F72">
        <f>IF(SearchTab!$E$5="",1,ISNUMBER(SEARCH(SearchTab!$E$5,PersonTab!E71,1)))</f>
        <v>1</v>
      </c>
      <c r="G72">
        <f>IF(SearchTab!$F$3="",1,ISNUMBER(SEARCH(SearchTab!$F$3,PersonTab!F71,1)))</f>
        <v>1</v>
      </c>
      <c r="H72">
        <f t="shared" si="2"/>
        <v>70</v>
      </c>
      <c r="I72">
        <f>IFERROR(SMALL($H$2:$H$101,ROWS($H$2:H72)),"")</f>
        <v>70</v>
      </c>
    </row>
    <row r="73" spans="1:9" ht="15.75" customHeight="1" x14ac:dyDescent="0.25">
      <c r="A73">
        <f>ROWS(PersonTab!$D$2:D72)</f>
        <v>71</v>
      </c>
      <c r="B73" t="str">
        <f>IF(SearchTab!$D$3="","",ISNUMBER(SEARCH(SearchTab!$D$3,PersonTab!D72,1)))</f>
        <v/>
      </c>
      <c r="C73" t="str">
        <f>IF(SearchTab!$D$4="","",ISNUMBER(SEARCH(SearchTab!$D$4,PersonTab!D72,1)))</f>
        <v/>
      </c>
      <c r="D73">
        <f>IF(SearchTab!$E$3="",1,ISNUMBER(SEARCH(SearchTab!$E$3,PersonTab!E72,1)))</f>
        <v>1</v>
      </c>
      <c r="E73">
        <f>IF(SearchTab!$E$4="",1,ISNUMBER(SEARCH(SearchTab!$E$4,PersonTab!E72,1)))</f>
        <v>1</v>
      </c>
      <c r="F73">
        <f>IF(SearchTab!$E$5="",1,ISNUMBER(SEARCH(SearchTab!$E$5,PersonTab!E72,1)))</f>
        <v>1</v>
      </c>
      <c r="G73">
        <f>IF(SearchTab!$F$3="",1,ISNUMBER(SEARCH(SearchTab!$F$3,PersonTab!F72,1)))</f>
        <v>1</v>
      </c>
      <c r="H73">
        <f t="shared" si="2"/>
        <v>71</v>
      </c>
      <c r="I73">
        <f>IFERROR(SMALL($H$2:$H$101,ROWS($H$2:H73)),"")</f>
        <v>71</v>
      </c>
    </row>
    <row r="74" spans="1:9" ht="15.75" customHeight="1" x14ac:dyDescent="0.25">
      <c r="A74">
        <f>ROWS(PersonTab!$D$2:D73)</f>
        <v>72</v>
      </c>
      <c r="B74" t="str">
        <f>IF(SearchTab!$D$3="","",ISNUMBER(SEARCH(SearchTab!$D$3,PersonTab!D73,1)))</f>
        <v/>
      </c>
      <c r="C74" t="str">
        <f>IF(SearchTab!$D$4="","",ISNUMBER(SEARCH(SearchTab!$D$4,PersonTab!D73,1)))</f>
        <v/>
      </c>
      <c r="D74">
        <f>IF(SearchTab!$E$3="",1,ISNUMBER(SEARCH(SearchTab!$E$3,PersonTab!E73,1)))</f>
        <v>1</v>
      </c>
      <c r="E74">
        <f>IF(SearchTab!$E$4="",1,ISNUMBER(SEARCH(SearchTab!$E$4,PersonTab!E73,1)))</f>
        <v>1</v>
      </c>
      <c r="F74">
        <f>IF(SearchTab!$E$5="",1,ISNUMBER(SEARCH(SearchTab!$E$5,PersonTab!E73,1)))</f>
        <v>1</v>
      </c>
      <c r="G74">
        <f>IF(SearchTab!$F$3="",1,ISNUMBER(SEARCH(SearchTab!$F$3,PersonTab!F73,1)))</f>
        <v>1</v>
      </c>
      <c r="H74">
        <f t="shared" si="2"/>
        <v>72</v>
      </c>
      <c r="I74">
        <f>IFERROR(SMALL($H$2:$H$101,ROWS($H$2:H74)),"")</f>
        <v>72</v>
      </c>
    </row>
    <row r="75" spans="1:9" ht="15.75" customHeight="1" x14ac:dyDescent="0.25">
      <c r="A75">
        <f>ROWS(PersonTab!$D$2:D74)</f>
        <v>73</v>
      </c>
      <c r="B75" t="str">
        <f>IF(SearchTab!$D$3="","",ISNUMBER(SEARCH(SearchTab!$D$3,PersonTab!D74,1)))</f>
        <v/>
      </c>
      <c r="C75" t="str">
        <f>IF(SearchTab!$D$4="","",ISNUMBER(SEARCH(SearchTab!$D$4,PersonTab!D74,1)))</f>
        <v/>
      </c>
      <c r="D75">
        <f>IF(SearchTab!$E$3="",1,ISNUMBER(SEARCH(SearchTab!$E$3,PersonTab!E74,1)))</f>
        <v>1</v>
      </c>
      <c r="E75">
        <f>IF(SearchTab!$E$4="",1,ISNUMBER(SEARCH(SearchTab!$E$4,PersonTab!E74,1)))</f>
        <v>1</v>
      </c>
      <c r="F75">
        <f>IF(SearchTab!$E$5="",1,ISNUMBER(SEARCH(SearchTab!$E$5,PersonTab!E74,1)))</f>
        <v>1</v>
      </c>
      <c r="G75">
        <f>IF(SearchTab!$F$3="",1,ISNUMBER(SEARCH(SearchTab!$F$3,PersonTab!F74,1)))</f>
        <v>1</v>
      </c>
      <c r="H75">
        <f t="shared" si="2"/>
        <v>73</v>
      </c>
      <c r="I75">
        <f>IFERROR(SMALL($H$2:$H$101,ROWS($H$2:H75)),"")</f>
        <v>73</v>
      </c>
    </row>
    <row r="76" spans="1:9" ht="15.75" customHeight="1" x14ac:dyDescent="0.25">
      <c r="A76">
        <f>ROWS(PersonTab!$D$2:D75)</f>
        <v>74</v>
      </c>
      <c r="B76" t="str">
        <f>IF(SearchTab!$D$3="","",ISNUMBER(SEARCH(SearchTab!$D$3,PersonTab!D75,1)))</f>
        <v/>
      </c>
      <c r="C76" t="str">
        <f>IF(SearchTab!$D$4="","",ISNUMBER(SEARCH(SearchTab!$D$4,PersonTab!D75,1)))</f>
        <v/>
      </c>
      <c r="D76">
        <f>IF(SearchTab!$E$3="",1,ISNUMBER(SEARCH(SearchTab!$E$3,PersonTab!E75,1)))</f>
        <v>1</v>
      </c>
      <c r="E76">
        <f>IF(SearchTab!$E$4="",1,ISNUMBER(SEARCH(SearchTab!$E$4,PersonTab!E75,1)))</f>
        <v>1</v>
      </c>
      <c r="F76">
        <f>IF(SearchTab!$E$5="",1,ISNUMBER(SEARCH(SearchTab!$E$5,PersonTab!E75,1)))</f>
        <v>1</v>
      </c>
      <c r="G76">
        <f>IF(SearchTab!$F$3="",1,ISNUMBER(SEARCH(SearchTab!$F$3,PersonTab!F75,1)))</f>
        <v>1</v>
      </c>
      <c r="H76">
        <f t="shared" si="2"/>
        <v>74</v>
      </c>
      <c r="I76">
        <f>IFERROR(SMALL($H$2:$H$101,ROWS($H$2:H76)),"")</f>
        <v>74</v>
      </c>
    </row>
    <row r="77" spans="1:9" ht="15.75" customHeight="1" x14ac:dyDescent="0.25">
      <c r="A77">
        <f>ROWS(PersonTab!$D$2:D76)</f>
        <v>75</v>
      </c>
      <c r="B77" t="str">
        <f>IF(SearchTab!$D$3="","",ISNUMBER(SEARCH(SearchTab!$D$3,PersonTab!D76,1)))</f>
        <v/>
      </c>
      <c r="C77" t="str">
        <f>IF(SearchTab!$D$4="","",ISNUMBER(SEARCH(SearchTab!$D$4,PersonTab!D76,1)))</f>
        <v/>
      </c>
      <c r="D77">
        <f>IF(SearchTab!$E$3="",1,ISNUMBER(SEARCH(SearchTab!$E$3,PersonTab!E76,1)))</f>
        <v>1</v>
      </c>
      <c r="E77">
        <f>IF(SearchTab!$E$4="",1,ISNUMBER(SEARCH(SearchTab!$E$4,PersonTab!E76,1)))</f>
        <v>1</v>
      </c>
      <c r="F77">
        <f>IF(SearchTab!$E$5="",1,ISNUMBER(SEARCH(SearchTab!$E$5,PersonTab!E76,1)))</f>
        <v>1</v>
      </c>
      <c r="G77">
        <f>IF(SearchTab!$F$3="",1,ISNUMBER(SEARCH(SearchTab!$F$3,PersonTab!F76,1)))</f>
        <v>1</v>
      </c>
      <c r="H77">
        <f t="shared" si="2"/>
        <v>75</v>
      </c>
      <c r="I77">
        <f>IFERROR(SMALL($H$2:$H$101,ROWS($H$2:H77)),"")</f>
        <v>75</v>
      </c>
    </row>
    <row r="78" spans="1:9" ht="15.75" customHeight="1" x14ac:dyDescent="0.25">
      <c r="A78">
        <f>ROWS(PersonTab!$D$2:D77)</f>
        <v>76</v>
      </c>
      <c r="B78" t="str">
        <f>IF(SearchTab!$D$3="","",ISNUMBER(SEARCH(SearchTab!$D$3,PersonTab!D77,1)))</f>
        <v/>
      </c>
      <c r="C78" t="str">
        <f>IF(SearchTab!$D$4="","",ISNUMBER(SEARCH(SearchTab!$D$4,PersonTab!D77,1)))</f>
        <v/>
      </c>
      <c r="D78">
        <f>IF(SearchTab!$E$3="",1,ISNUMBER(SEARCH(SearchTab!$E$3,PersonTab!E77,1)))</f>
        <v>1</v>
      </c>
      <c r="E78">
        <f>IF(SearchTab!$E$4="",1,ISNUMBER(SEARCH(SearchTab!$E$4,PersonTab!E77,1)))</f>
        <v>1</v>
      </c>
      <c r="F78">
        <f>IF(SearchTab!$E$5="",1,ISNUMBER(SEARCH(SearchTab!$E$5,PersonTab!E77,1)))</f>
        <v>1</v>
      </c>
      <c r="G78">
        <f>IF(SearchTab!$F$3="",1,ISNUMBER(SEARCH(SearchTab!$F$3,PersonTab!F77,1)))</f>
        <v>1</v>
      </c>
      <c r="H78">
        <f t="shared" si="2"/>
        <v>76</v>
      </c>
      <c r="I78">
        <f>IFERROR(SMALL($H$2:$H$101,ROWS($H$2:H78)),"")</f>
        <v>76</v>
      </c>
    </row>
    <row r="79" spans="1:9" ht="15.75" customHeight="1" x14ac:dyDescent="0.25">
      <c r="A79">
        <f>ROWS(PersonTab!$D$2:D78)</f>
        <v>77</v>
      </c>
      <c r="B79" t="str">
        <f>IF(SearchTab!$D$3="","",ISNUMBER(SEARCH(SearchTab!$D$3,PersonTab!D78,1)))</f>
        <v/>
      </c>
      <c r="C79" t="str">
        <f>IF(SearchTab!$D$4="","",ISNUMBER(SEARCH(SearchTab!$D$4,PersonTab!D78,1)))</f>
        <v/>
      </c>
      <c r="D79">
        <f>IF(SearchTab!$E$3="",1,ISNUMBER(SEARCH(SearchTab!$E$3,PersonTab!E78,1)))</f>
        <v>1</v>
      </c>
      <c r="E79">
        <f>IF(SearchTab!$E$4="",1,ISNUMBER(SEARCH(SearchTab!$E$4,PersonTab!E78,1)))</f>
        <v>1</v>
      </c>
      <c r="F79">
        <f>IF(SearchTab!$E$5="",1,ISNUMBER(SEARCH(SearchTab!$E$5,PersonTab!E78,1)))</f>
        <v>1</v>
      </c>
      <c r="G79">
        <f>IF(SearchTab!$F$3="",1,ISNUMBER(SEARCH(SearchTab!$F$3,PersonTab!F78,1)))</f>
        <v>1</v>
      </c>
      <c r="H79">
        <f t="shared" si="2"/>
        <v>77</v>
      </c>
      <c r="I79">
        <f>IFERROR(SMALL($H$2:$H$101,ROWS($H$2:H79)),"")</f>
        <v>77</v>
      </c>
    </row>
    <row r="80" spans="1:9" ht="15.75" customHeight="1" x14ac:dyDescent="0.25">
      <c r="A80">
        <f>ROWS(PersonTab!$D$2:D79)</f>
        <v>78</v>
      </c>
      <c r="B80" t="str">
        <f>IF(SearchTab!$D$3="","",ISNUMBER(SEARCH(SearchTab!$D$3,PersonTab!D79,1)))</f>
        <v/>
      </c>
      <c r="C80" t="str">
        <f>IF(SearchTab!$D$4="","",ISNUMBER(SEARCH(SearchTab!$D$4,PersonTab!D79,1)))</f>
        <v/>
      </c>
      <c r="D80">
        <f>IF(SearchTab!$E$3="",1,ISNUMBER(SEARCH(SearchTab!$E$3,PersonTab!E79,1)))</f>
        <v>1</v>
      </c>
      <c r="E80">
        <f>IF(SearchTab!$E$4="",1,ISNUMBER(SEARCH(SearchTab!$E$4,PersonTab!E79,1)))</f>
        <v>1</v>
      </c>
      <c r="F80">
        <f>IF(SearchTab!$E$5="",1,ISNUMBER(SEARCH(SearchTab!$E$5,PersonTab!E79,1)))</f>
        <v>1</v>
      </c>
      <c r="G80">
        <f>IF(SearchTab!$F$3="",1,ISNUMBER(SEARCH(SearchTab!$F$3,PersonTab!F79,1)))</f>
        <v>1</v>
      </c>
      <c r="H80">
        <f t="shared" si="2"/>
        <v>78</v>
      </c>
      <c r="I80">
        <f>IFERROR(SMALL($H$2:$H$101,ROWS($H$2:H80)),"")</f>
        <v>78</v>
      </c>
    </row>
    <row r="81" spans="1:9" ht="15.75" customHeight="1" x14ac:dyDescent="0.25">
      <c r="A81">
        <f>ROWS(PersonTab!$D$2:D80)</f>
        <v>79</v>
      </c>
      <c r="B81" t="str">
        <f>IF(SearchTab!$D$3="","",ISNUMBER(SEARCH(SearchTab!$D$3,PersonTab!D80,1)))</f>
        <v/>
      </c>
      <c r="C81" t="str">
        <f>IF(SearchTab!$D$4="","",ISNUMBER(SEARCH(SearchTab!$D$4,PersonTab!D80,1)))</f>
        <v/>
      </c>
      <c r="D81">
        <f>IF(SearchTab!$E$3="",1,ISNUMBER(SEARCH(SearchTab!$E$3,PersonTab!E80,1)))</f>
        <v>1</v>
      </c>
      <c r="E81">
        <f>IF(SearchTab!$E$4="",1,ISNUMBER(SEARCH(SearchTab!$E$4,PersonTab!E80,1)))</f>
        <v>1</v>
      </c>
      <c r="F81">
        <f>IF(SearchTab!$E$5="",1,ISNUMBER(SEARCH(SearchTab!$E$5,PersonTab!E80,1)))</f>
        <v>1</v>
      </c>
      <c r="G81">
        <f>IF(SearchTab!$F$3="",1,ISNUMBER(SEARCH(SearchTab!$F$3,PersonTab!F80,1)))</f>
        <v>1</v>
      </c>
      <c r="H81">
        <f t="shared" si="2"/>
        <v>79</v>
      </c>
      <c r="I81">
        <f>IFERROR(SMALL($H$2:$H$101,ROWS($H$2:H81)),"")</f>
        <v>79</v>
      </c>
    </row>
    <row r="82" spans="1:9" ht="15.75" customHeight="1" x14ac:dyDescent="0.25">
      <c r="A82">
        <f>ROWS(PersonTab!$D$2:D81)</f>
        <v>80</v>
      </c>
      <c r="B82" t="str">
        <f>IF(SearchTab!$D$3="","",ISNUMBER(SEARCH(SearchTab!$D$3,PersonTab!D81,1)))</f>
        <v/>
      </c>
      <c r="C82" t="str">
        <f>IF(SearchTab!$D$4="","",ISNUMBER(SEARCH(SearchTab!$D$4,PersonTab!D81,1)))</f>
        <v/>
      </c>
      <c r="D82">
        <f>IF(SearchTab!$E$3="",1,ISNUMBER(SEARCH(SearchTab!$E$3,PersonTab!E81,1)))</f>
        <v>1</v>
      </c>
      <c r="E82">
        <f>IF(SearchTab!$E$4="",1,ISNUMBER(SEARCH(SearchTab!$E$4,PersonTab!E81,1)))</f>
        <v>1</v>
      </c>
      <c r="F82">
        <f>IF(SearchTab!$E$5="",1,ISNUMBER(SEARCH(SearchTab!$E$5,PersonTab!E81,1)))</f>
        <v>1</v>
      </c>
      <c r="G82">
        <f>IF(SearchTab!$F$3="",1,ISNUMBER(SEARCH(SearchTab!$F$3,PersonTab!F81,1)))</f>
        <v>1</v>
      </c>
      <c r="H82">
        <f t="shared" si="2"/>
        <v>80</v>
      </c>
      <c r="I82">
        <f>IFERROR(SMALL($H$2:$H$101,ROWS($H$2:H82)),"")</f>
        <v>80</v>
      </c>
    </row>
    <row r="83" spans="1:9" ht="15.75" customHeight="1" x14ac:dyDescent="0.25">
      <c r="A83">
        <f>ROWS(PersonTab!$D$2:D82)</f>
        <v>81</v>
      </c>
      <c r="B83" t="str">
        <f>IF(SearchTab!$D$3="","",ISNUMBER(SEARCH(SearchTab!$D$3,PersonTab!D82,1)))</f>
        <v/>
      </c>
      <c r="C83" t="str">
        <f>IF(SearchTab!$D$4="","",ISNUMBER(SEARCH(SearchTab!$D$4,PersonTab!D82,1)))</f>
        <v/>
      </c>
      <c r="D83">
        <f>IF(SearchTab!$E$3="",1,ISNUMBER(SEARCH(SearchTab!$E$3,PersonTab!E82,1)))</f>
        <v>1</v>
      </c>
      <c r="E83">
        <f>IF(SearchTab!$E$4="",1,ISNUMBER(SEARCH(SearchTab!$E$4,PersonTab!E82,1)))</f>
        <v>1</v>
      </c>
      <c r="F83">
        <f>IF(SearchTab!$E$5="",1,ISNUMBER(SEARCH(SearchTab!$E$5,PersonTab!E82,1)))</f>
        <v>1</v>
      </c>
      <c r="G83">
        <f>IF(SearchTab!$F$3="",1,ISNUMBER(SEARCH(SearchTab!$F$3,PersonTab!F82,1)))</f>
        <v>1</v>
      </c>
      <c r="H83">
        <f t="shared" si="2"/>
        <v>81</v>
      </c>
      <c r="I83">
        <f>IFERROR(SMALL($H$2:$H$101,ROWS($H$2:H83)),"")</f>
        <v>81</v>
      </c>
    </row>
    <row r="84" spans="1:9" ht="15.75" customHeight="1" x14ac:dyDescent="0.25">
      <c r="A84">
        <f>ROWS(PersonTab!$D$2:D83)</f>
        <v>82</v>
      </c>
      <c r="B84" t="str">
        <f>IF(SearchTab!$D$3="","",ISNUMBER(SEARCH(SearchTab!$D$3,PersonTab!D83,1)))</f>
        <v/>
      </c>
      <c r="C84" t="str">
        <f>IF(SearchTab!$D$4="","",ISNUMBER(SEARCH(SearchTab!$D$4,PersonTab!D83,1)))</f>
        <v/>
      </c>
      <c r="D84">
        <f>IF(SearchTab!$E$3="",1,ISNUMBER(SEARCH(SearchTab!$E$3,PersonTab!E83,1)))</f>
        <v>1</v>
      </c>
      <c r="E84">
        <f>IF(SearchTab!$E$4="",1,ISNUMBER(SEARCH(SearchTab!$E$4,PersonTab!E83,1)))</f>
        <v>1</v>
      </c>
      <c r="F84">
        <f>IF(SearchTab!$E$5="",1,ISNUMBER(SEARCH(SearchTab!$E$5,PersonTab!E83,1)))</f>
        <v>1</v>
      </c>
      <c r="G84">
        <f>IF(SearchTab!$F$3="",1,ISNUMBER(SEARCH(SearchTab!$F$3,PersonTab!F83,1)))</f>
        <v>1</v>
      </c>
      <c r="H84">
        <f t="shared" si="2"/>
        <v>82</v>
      </c>
      <c r="I84">
        <f>IFERROR(SMALL($H$2:$H$101,ROWS($H$2:H84)),"")</f>
        <v>82</v>
      </c>
    </row>
    <row r="85" spans="1:9" ht="15.75" customHeight="1" x14ac:dyDescent="0.25">
      <c r="A85">
        <f>ROWS(PersonTab!$D$2:D84)</f>
        <v>83</v>
      </c>
      <c r="B85" t="str">
        <f>IF(SearchTab!$D$3="","",ISNUMBER(SEARCH(SearchTab!$D$3,PersonTab!D84,1)))</f>
        <v/>
      </c>
      <c r="C85" t="str">
        <f>IF(SearchTab!$D$4="","",ISNUMBER(SEARCH(SearchTab!$D$4,PersonTab!D84,1)))</f>
        <v/>
      </c>
      <c r="D85">
        <f>IF(SearchTab!$E$3="",1,ISNUMBER(SEARCH(SearchTab!$E$3,PersonTab!E84,1)))</f>
        <v>1</v>
      </c>
      <c r="E85">
        <f>IF(SearchTab!$E$4="",1,ISNUMBER(SEARCH(SearchTab!$E$4,PersonTab!E84,1)))</f>
        <v>1</v>
      </c>
      <c r="F85">
        <f>IF(SearchTab!$E$5="",1,ISNUMBER(SEARCH(SearchTab!$E$5,PersonTab!E84,1)))</f>
        <v>1</v>
      </c>
      <c r="G85">
        <f>IF(SearchTab!$F$3="",1,ISNUMBER(SEARCH(SearchTab!$F$3,PersonTab!F84,1)))</f>
        <v>1</v>
      </c>
      <c r="H85">
        <f t="shared" si="2"/>
        <v>83</v>
      </c>
      <c r="I85">
        <f>IFERROR(SMALL($H$2:$H$101,ROWS($H$2:H85)),"")</f>
        <v>83</v>
      </c>
    </row>
    <row r="86" spans="1:9" ht="15.75" customHeight="1" x14ac:dyDescent="0.25">
      <c r="A86">
        <f>ROWS(PersonTab!$D$2:D85)</f>
        <v>84</v>
      </c>
      <c r="B86" t="str">
        <f>IF(SearchTab!$D$3="","",ISNUMBER(SEARCH(SearchTab!$D$3,PersonTab!D85,1)))</f>
        <v/>
      </c>
      <c r="C86" t="str">
        <f>IF(SearchTab!$D$4="","",ISNUMBER(SEARCH(SearchTab!$D$4,PersonTab!D85,1)))</f>
        <v/>
      </c>
      <c r="D86">
        <f>IF(SearchTab!$E$3="",1,ISNUMBER(SEARCH(SearchTab!$E$3,PersonTab!E85,1)))</f>
        <v>1</v>
      </c>
      <c r="E86">
        <f>IF(SearchTab!$E$4="",1,ISNUMBER(SEARCH(SearchTab!$E$4,PersonTab!E85,1)))</f>
        <v>1</v>
      </c>
      <c r="F86">
        <f>IF(SearchTab!$E$5="",1,ISNUMBER(SEARCH(SearchTab!$E$5,PersonTab!E85,1)))</f>
        <v>1</v>
      </c>
      <c r="G86">
        <f>IF(SearchTab!$F$3="",1,ISNUMBER(SEARCH(SearchTab!$F$3,PersonTab!F85,1)))</f>
        <v>1</v>
      </c>
      <c r="H86">
        <f t="shared" si="2"/>
        <v>84</v>
      </c>
      <c r="I86">
        <f>IFERROR(SMALL($H$2:$H$101,ROWS($H$2:H86)),"")</f>
        <v>84</v>
      </c>
    </row>
    <row r="87" spans="1:9" ht="15.75" customHeight="1" x14ac:dyDescent="0.25">
      <c r="A87">
        <f>ROWS(PersonTab!$D$2:D86)</f>
        <v>85</v>
      </c>
      <c r="B87" t="str">
        <f>IF(SearchTab!$D$3="","",ISNUMBER(SEARCH(SearchTab!$D$3,PersonTab!D86,1)))</f>
        <v/>
      </c>
      <c r="C87" t="str">
        <f>IF(SearchTab!$D$4="","",ISNUMBER(SEARCH(SearchTab!$D$4,PersonTab!D86,1)))</f>
        <v/>
      </c>
      <c r="D87">
        <f>IF(SearchTab!$E$3="",1,ISNUMBER(SEARCH(SearchTab!$E$3,PersonTab!E86,1)))</f>
        <v>1</v>
      </c>
      <c r="E87">
        <f>IF(SearchTab!$E$4="",1,ISNUMBER(SEARCH(SearchTab!$E$4,PersonTab!E86,1)))</f>
        <v>1</v>
      </c>
      <c r="F87">
        <f>IF(SearchTab!$E$5="",1,ISNUMBER(SEARCH(SearchTab!$E$5,PersonTab!E86,1)))</f>
        <v>1</v>
      </c>
      <c r="G87">
        <f>IF(SearchTab!$F$3="",1,ISNUMBER(SEARCH(SearchTab!$F$3,PersonTab!F86,1)))</f>
        <v>1</v>
      </c>
      <c r="H87">
        <f t="shared" si="2"/>
        <v>85</v>
      </c>
      <c r="I87">
        <f>IFERROR(SMALL($H$2:$H$101,ROWS($H$2:H87)),"")</f>
        <v>85</v>
      </c>
    </row>
    <row r="88" spans="1:9" ht="15.75" customHeight="1" x14ac:dyDescent="0.25">
      <c r="A88">
        <f>ROWS(PersonTab!$D$2:D87)</f>
        <v>86</v>
      </c>
      <c r="B88" t="str">
        <f>IF(SearchTab!$D$3="","",ISNUMBER(SEARCH(SearchTab!$D$3,PersonTab!D87,1)))</f>
        <v/>
      </c>
      <c r="C88" t="str">
        <f>IF(SearchTab!$D$4="","",ISNUMBER(SEARCH(SearchTab!$D$4,PersonTab!D87,1)))</f>
        <v/>
      </c>
      <c r="D88">
        <f>IF(SearchTab!$E$3="",1,ISNUMBER(SEARCH(SearchTab!$E$3,PersonTab!E87,1)))</f>
        <v>1</v>
      </c>
      <c r="E88">
        <f>IF(SearchTab!$E$4="",1,ISNUMBER(SEARCH(SearchTab!$E$4,PersonTab!E87,1)))</f>
        <v>1</v>
      </c>
      <c r="F88">
        <f>IF(SearchTab!$E$5="",1,ISNUMBER(SEARCH(SearchTab!$E$5,PersonTab!E87,1)))</f>
        <v>1</v>
      </c>
      <c r="G88">
        <f>IF(SearchTab!$F$3="",1,ISNUMBER(SEARCH(SearchTab!$F$3,PersonTab!F87,1)))</f>
        <v>1</v>
      </c>
      <c r="H88">
        <f t="shared" si="2"/>
        <v>86</v>
      </c>
      <c r="I88">
        <f>IFERROR(SMALL($H$2:$H$101,ROWS($H$2:H88)),"")</f>
        <v>86</v>
      </c>
    </row>
    <row r="89" spans="1:9" ht="15.75" customHeight="1" x14ac:dyDescent="0.25">
      <c r="A89">
        <f>ROWS(PersonTab!$D$2:D88)</f>
        <v>87</v>
      </c>
      <c r="B89" t="str">
        <f>IF(SearchTab!$D$3="","",ISNUMBER(SEARCH(SearchTab!$D$3,PersonTab!D88,1)))</f>
        <v/>
      </c>
      <c r="C89" t="str">
        <f>IF(SearchTab!$D$4="","",ISNUMBER(SEARCH(SearchTab!$D$4,PersonTab!D88,1)))</f>
        <v/>
      </c>
      <c r="D89">
        <f>IF(SearchTab!$E$3="",1,ISNUMBER(SEARCH(SearchTab!$E$3,PersonTab!E88,1)))</f>
        <v>1</v>
      </c>
      <c r="E89">
        <f>IF(SearchTab!$E$4="",1,ISNUMBER(SEARCH(SearchTab!$E$4,PersonTab!E88,1)))</f>
        <v>1</v>
      </c>
      <c r="F89">
        <f>IF(SearchTab!$E$5="",1,ISNUMBER(SEARCH(SearchTab!$E$5,PersonTab!E88,1)))</f>
        <v>1</v>
      </c>
      <c r="G89">
        <f>IF(SearchTab!$F$3="",1,ISNUMBER(SEARCH(SearchTab!$F$3,PersonTab!F88,1)))</f>
        <v>1</v>
      </c>
      <c r="H89">
        <f t="shared" si="2"/>
        <v>87</v>
      </c>
      <c r="I89">
        <f>IFERROR(SMALL($H$2:$H$101,ROWS($H$2:H89)),"")</f>
        <v>87</v>
      </c>
    </row>
    <row r="90" spans="1:9" ht="15.75" customHeight="1" x14ac:dyDescent="0.25">
      <c r="A90">
        <f>ROWS(PersonTab!$D$2:D89)</f>
        <v>88</v>
      </c>
      <c r="B90" t="str">
        <f>IF(SearchTab!$D$3="","",ISNUMBER(SEARCH(SearchTab!$D$3,PersonTab!D89,1)))</f>
        <v/>
      </c>
      <c r="C90" t="str">
        <f>IF(SearchTab!$D$4="","",ISNUMBER(SEARCH(SearchTab!$D$4,PersonTab!D89,1)))</f>
        <v/>
      </c>
      <c r="D90">
        <f>IF(SearchTab!$E$3="",1,ISNUMBER(SEARCH(SearchTab!$E$3,PersonTab!E89,1)))</f>
        <v>1</v>
      </c>
      <c r="E90">
        <f>IF(SearchTab!$E$4="",1,ISNUMBER(SEARCH(SearchTab!$E$4,PersonTab!E89,1)))</f>
        <v>1</v>
      </c>
      <c r="F90">
        <f>IF(SearchTab!$E$5="",1,ISNUMBER(SEARCH(SearchTab!$E$5,PersonTab!E89,1)))</f>
        <v>1</v>
      </c>
      <c r="G90">
        <f>IF(SearchTab!$F$3="",1,ISNUMBER(SEARCH(SearchTab!$F$3,PersonTab!F89,1)))</f>
        <v>1</v>
      </c>
      <c r="H90">
        <f t="shared" si="2"/>
        <v>88</v>
      </c>
      <c r="I90">
        <f>IFERROR(SMALL($H$2:$H$101,ROWS($H$2:H90)),"")</f>
        <v>88</v>
      </c>
    </row>
    <row r="91" spans="1:9" ht="15.75" customHeight="1" x14ac:dyDescent="0.25">
      <c r="A91">
        <f>ROWS(PersonTab!$D$2:D90)</f>
        <v>89</v>
      </c>
      <c r="B91" t="str">
        <f>IF(SearchTab!$D$3="","",ISNUMBER(SEARCH(SearchTab!$D$3,PersonTab!D90,1)))</f>
        <v/>
      </c>
      <c r="C91" t="str">
        <f>IF(SearchTab!$D$4="","",ISNUMBER(SEARCH(SearchTab!$D$4,PersonTab!D90,1)))</f>
        <v/>
      </c>
      <c r="D91">
        <f>IF(SearchTab!$E$3="",1,ISNUMBER(SEARCH(SearchTab!$E$3,PersonTab!E90,1)))</f>
        <v>1</v>
      </c>
      <c r="E91">
        <f>IF(SearchTab!$E$4="",1,ISNUMBER(SEARCH(SearchTab!$E$4,PersonTab!E90,1)))</f>
        <v>1</v>
      </c>
      <c r="F91">
        <f>IF(SearchTab!$E$5="",1,ISNUMBER(SEARCH(SearchTab!$E$5,PersonTab!E90,1)))</f>
        <v>1</v>
      </c>
      <c r="G91">
        <f>IF(SearchTab!$F$3="",1,ISNUMBER(SEARCH(SearchTab!$F$3,PersonTab!F90,1)))</f>
        <v>1</v>
      </c>
      <c r="H91">
        <f t="shared" si="2"/>
        <v>89</v>
      </c>
      <c r="I91">
        <f>IFERROR(SMALL($H$2:$H$101,ROWS($H$2:H91)),"")</f>
        <v>89</v>
      </c>
    </row>
    <row r="92" spans="1:9" ht="15.75" customHeight="1" x14ac:dyDescent="0.25">
      <c r="A92">
        <f>ROWS(PersonTab!$D$2:D91)</f>
        <v>90</v>
      </c>
      <c r="B92" t="str">
        <f>IF(SearchTab!$D$3="","",ISNUMBER(SEARCH(SearchTab!$D$3,PersonTab!D91,1)))</f>
        <v/>
      </c>
      <c r="C92" t="str">
        <f>IF(SearchTab!$D$4="","",ISNUMBER(SEARCH(SearchTab!$D$4,PersonTab!D91,1)))</f>
        <v/>
      </c>
      <c r="D92">
        <f>IF(SearchTab!$E$3="",1,ISNUMBER(SEARCH(SearchTab!$E$3,PersonTab!E91,1)))</f>
        <v>1</v>
      </c>
      <c r="E92">
        <f>IF(SearchTab!$E$4="",1,ISNUMBER(SEARCH(SearchTab!$E$4,PersonTab!E91,1)))</f>
        <v>1</v>
      </c>
      <c r="F92">
        <f>IF(SearchTab!$E$5="",1,ISNUMBER(SEARCH(SearchTab!$E$5,PersonTab!E91,1)))</f>
        <v>1</v>
      </c>
      <c r="G92">
        <f>IF(SearchTab!$F$3="",1,ISNUMBER(SEARCH(SearchTab!$F$3,PersonTab!F91,1)))</f>
        <v>1</v>
      </c>
      <c r="H92">
        <f t="shared" si="2"/>
        <v>90</v>
      </c>
      <c r="I92">
        <f>IFERROR(SMALL($H$2:$H$101,ROWS($H$2:H92)),"")</f>
        <v>90</v>
      </c>
    </row>
    <row r="93" spans="1:9" ht="15.75" customHeight="1" x14ac:dyDescent="0.25">
      <c r="A93">
        <f>ROWS(PersonTab!$D$2:D92)</f>
        <v>91</v>
      </c>
      <c r="B93" t="str">
        <f>IF(SearchTab!$D$3="","",ISNUMBER(SEARCH(SearchTab!$D$3,PersonTab!D92,1)))</f>
        <v/>
      </c>
      <c r="C93" t="str">
        <f>IF(SearchTab!$D$4="","",ISNUMBER(SEARCH(SearchTab!$D$4,PersonTab!D92,1)))</f>
        <v/>
      </c>
      <c r="D93">
        <f>IF(SearchTab!$E$3="",1,ISNUMBER(SEARCH(SearchTab!$E$3,PersonTab!E92,1)))</f>
        <v>1</v>
      </c>
      <c r="E93">
        <f>IF(SearchTab!$E$4="",1,ISNUMBER(SEARCH(SearchTab!$E$4,PersonTab!E92,1)))</f>
        <v>1</v>
      </c>
      <c r="F93">
        <f>IF(SearchTab!$E$5="",1,ISNUMBER(SEARCH(SearchTab!$E$5,PersonTab!E92,1)))</f>
        <v>1</v>
      </c>
      <c r="G93">
        <f>IF(SearchTab!$F$3="",1,ISNUMBER(SEARCH(SearchTab!$F$3,PersonTab!F92,1)))</f>
        <v>1</v>
      </c>
      <c r="H93">
        <f t="shared" si="2"/>
        <v>91</v>
      </c>
      <c r="I93">
        <f>IFERROR(SMALL($H$2:$H$101,ROWS($H$2:H93)),"")</f>
        <v>91</v>
      </c>
    </row>
    <row r="94" spans="1:9" ht="15.75" customHeight="1" x14ac:dyDescent="0.25">
      <c r="A94">
        <f>ROWS(PersonTab!$D$2:D93)</f>
        <v>92</v>
      </c>
      <c r="B94" t="str">
        <f>IF(SearchTab!$D$3="","",ISNUMBER(SEARCH(SearchTab!$D$3,PersonTab!D93,1)))</f>
        <v/>
      </c>
      <c r="C94" t="str">
        <f>IF(SearchTab!$D$4="","",ISNUMBER(SEARCH(SearchTab!$D$4,PersonTab!D93,1)))</f>
        <v/>
      </c>
      <c r="D94">
        <f>IF(SearchTab!$E$3="",1,ISNUMBER(SEARCH(SearchTab!$E$3,PersonTab!E93,1)))</f>
        <v>1</v>
      </c>
      <c r="E94">
        <f>IF(SearchTab!$E$4="",1,ISNUMBER(SEARCH(SearchTab!$E$4,PersonTab!E93,1)))</f>
        <v>1</v>
      </c>
      <c r="F94">
        <f>IF(SearchTab!$E$5="",1,ISNUMBER(SEARCH(SearchTab!$E$5,PersonTab!E93,1)))</f>
        <v>1</v>
      </c>
      <c r="G94">
        <f>IF(SearchTab!$F$3="",1,ISNUMBER(SEARCH(SearchTab!$F$3,PersonTab!F93,1)))</f>
        <v>1</v>
      </c>
      <c r="H94">
        <f t="shared" si="2"/>
        <v>92</v>
      </c>
      <c r="I94">
        <f>IFERROR(SMALL($H$2:$H$101,ROWS($H$2:H94)),"")</f>
        <v>92</v>
      </c>
    </row>
    <row r="95" spans="1:9" ht="15.75" customHeight="1" x14ac:dyDescent="0.25">
      <c r="A95">
        <f>ROWS(PersonTab!$D$2:D94)</f>
        <v>93</v>
      </c>
      <c r="B95" t="str">
        <f>IF(SearchTab!$D$3="","",ISNUMBER(SEARCH(SearchTab!$D$3,PersonTab!D94,1)))</f>
        <v/>
      </c>
      <c r="C95" t="str">
        <f>IF(SearchTab!$D$4="","",ISNUMBER(SEARCH(SearchTab!$D$4,PersonTab!D94,1)))</f>
        <v/>
      </c>
      <c r="D95">
        <f>IF(SearchTab!$E$3="",1,ISNUMBER(SEARCH(SearchTab!$E$3,PersonTab!E94,1)))</f>
        <v>1</v>
      </c>
      <c r="E95">
        <f>IF(SearchTab!$E$4="",1,ISNUMBER(SEARCH(SearchTab!$E$4,PersonTab!E94,1)))</f>
        <v>1</v>
      </c>
      <c r="F95">
        <f>IF(SearchTab!$E$5="",1,ISNUMBER(SEARCH(SearchTab!$E$5,PersonTab!E94,1)))</f>
        <v>1</v>
      </c>
      <c r="G95">
        <f>IF(SearchTab!$F$3="",1,ISNUMBER(SEARCH(SearchTab!$F$3,PersonTab!F94,1)))</f>
        <v>1</v>
      </c>
      <c r="H95">
        <f t="shared" si="2"/>
        <v>93</v>
      </c>
      <c r="I95">
        <f>IFERROR(SMALL($H$2:$H$101,ROWS($H$2:H95)),"")</f>
        <v>93</v>
      </c>
    </row>
    <row r="96" spans="1:9" ht="15.75" customHeight="1" x14ac:dyDescent="0.25">
      <c r="A96">
        <f>ROWS(PersonTab!$D$2:D95)</f>
        <v>94</v>
      </c>
      <c r="B96" t="str">
        <f>IF(SearchTab!$D$3="","",ISNUMBER(SEARCH(SearchTab!$D$3,PersonTab!D95,1)))</f>
        <v/>
      </c>
      <c r="C96" t="str">
        <f>IF(SearchTab!$D$4="","",ISNUMBER(SEARCH(SearchTab!$D$4,PersonTab!D95,1)))</f>
        <v/>
      </c>
      <c r="D96">
        <f>IF(SearchTab!$E$3="",1,ISNUMBER(SEARCH(SearchTab!$E$3,PersonTab!E95,1)))</f>
        <v>1</v>
      </c>
      <c r="E96">
        <f>IF(SearchTab!$E$4="",1,ISNUMBER(SEARCH(SearchTab!$E$4,PersonTab!E95,1)))</f>
        <v>1</v>
      </c>
      <c r="F96">
        <f>IF(SearchTab!$E$5="",1,ISNUMBER(SEARCH(SearchTab!$E$5,PersonTab!E95,1)))</f>
        <v>1</v>
      </c>
      <c r="G96">
        <f>IF(SearchTab!$F$3="",1,ISNUMBER(SEARCH(SearchTab!$F$3,PersonTab!F95,1)))</f>
        <v>1</v>
      </c>
      <c r="H96">
        <f t="shared" si="2"/>
        <v>94</v>
      </c>
      <c r="I96">
        <f>IFERROR(SMALL($H$2:$H$101,ROWS($H$2:H96)),"")</f>
        <v>94</v>
      </c>
    </row>
    <row r="97" spans="1:9" ht="15.75" customHeight="1" x14ac:dyDescent="0.25">
      <c r="A97">
        <f>ROWS(PersonTab!$D$2:D96)</f>
        <v>95</v>
      </c>
      <c r="B97" t="str">
        <f>IF(SearchTab!$D$3="","",ISNUMBER(SEARCH(SearchTab!$D$3,PersonTab!D96,1)))</f>
        <v/>
      </c>
      <c r="C97" t="str">
        <f>IF(SearchTab!$D$4="","",ISNUMBER(SEARCH(SearchTab!$D$4,PersonTab!D96,1)))</f>
        <v/>
      </c>
      <c r="D97">
        <f>IF(SearchTab!$E$3="",1,ISNUMBER(SEARCH(SearchTab!$E$3,PersonTab!E96,1)))</f>
        <v>1</v>
      </c>
      <c r="E97">
        <f>IF(SearchTab!$E$4="",1,ISNUMBER(SEARCH(SearchTab!$E$4,PersonTab!E96,1)))</f>
        <v>1</v>
      </c>
      <c r="F97">
        <f>IF(SearchTab!$E$5="",1,ISNUMBER(SEARCH(SearchTab!$E$5,PersonTab!E96,1)))</f>
        <v>1</v>
      </c>
      <c r="G97">
        <f>IF(SearchTab!$F$3="",1,ISNUMBER(SEARCH(SearchTab!$F$3,PersonTab!F96,1)))</f>
        <v>1</v>
      </c>
      <c r="H97">
        <f t="shared" si="2"/>
        <v>95</v>
      </c>
      <c r="I97">
        <f>IFERROR(SMALL($H$2:$H$101,ROWS($H$2:H97)),"")</f>
        <v>95</v>
      </c>
    </row>
    <row r="98" spans="1:9" ht="15.75" customHeight="1" x14ac:dyDescent="0.25">
      <c r="A98">
        <f>ROWS(PersonTab!$D$2:D97)</f>
        <v>96</v>
      </c>
      <c r="B98" t="str">
        <f>IF(SearchTab!$D$3="","",ISNUMBER(SEARCH(SearchTab!$D$3,PersonTab!D97,1)))</f>
        <v/>
      </c>
      <c r="C98" t="str">
        <f>IF(SearchTab!$D$4="","",ISNUMBER(SEARCH(SearchTab!$D$4,PersonTab!D97,1)))</f>
        <v/>
      </c>
      <c r="D98">
        <f>IF(SearchTab!$E$3="",1,ISNUMBER(SEARCH(SearchTab!$E$3,PersonTab!E97,1)))</f>
        <v>1</v>
      </c>
      <c r="E98">
        <f>IF(SearchTab!$E$4="",1,ISNUMBER(SEARCH(SearchTab!$E$4,PersonTab!E97,1)))</f>
        <v>1</v>
      </c>
      <c r="F98">
        <f>IF(SearchTab!$E$5="",1,ISNUMBER(SEARCH(SearchTab!$E$5,PersonTab!E97,1)))</f>
        <v>1</v>
      </c>
      <c r="G98">
        <f>IF(SearchTab!$F$3="",1,ISNUMBER(SEARCH(SearchTab!$F$3,PersonTab!F97,1)))</f>
        <v>1</v>
      </c>
      <c r="H98">
        <f t="shared" ref="H98:H101" si="3">IF(AND(IF(B98="",IF(C98="",1,C98),IF(C98="",B98,OR(B98,C98))),AND(D98,E98,F98,G98)),A98,"")</f>
        <v>96</v>
      </c>
      <c r="I98">
        <f>IFERROR(SMALL($H$2:$H$101,ROWS($H$2:H98)),"")</f>
        <v>96</v>
      </c>
    </row>
    <row r="99" spans="1:9" ht="15.75" customHeight="1" x14ac:dyDescent="0.25">
      <c r="A99">
        <f>ROWS(PersonTab!$D$2:D98)</f>
        <v>97</v>
      </c>
      <c r="B99" t="str">
        <f>IF(SearchTab!$D$3="","",ISNUMBER(SEARCH(SearchTab!$D$3,PersonTab!D98,1)))</f>
        <v/>
      </c>
      <c r="C99" t="str">
        <f>IF(SearchTab!$D$4="","",ISNUMBER(SEARCH(SearchTab!$D$4,PersonTab!D98,1)))</f>
        <v/>
      </c>
      <c r="D99">
        <f>IF(SearchTab!$E$3="",1,ISNUMBER(SEARCH(SearchTab!$E$3,PersonTab!E98,1)))</f>
        <v>1</v>
      </c>
      <c r="E99">
        <f>IF(SearchTab!$E$4="",1,ISNUMBER(SEARCH(SearchTab!$E$4,PersonTab!E98,1)))</f>
        <v>1</v>
      </c>
      <c r="F99">
        <f>IF(SearchTab!$E$5="",1,ISNUMBER(SEARCH(SearchTab!$E$5,PersonTab!E98,1)))</f>
        <v>1</v>
      </c>
      <c r="G99">
        <f>IF(SearchTab!$F$3="",1,ISNUMBER(SEARCH(SearchTab!$F$3,PersonTab!F98,1)))</f>
        <v>1</v>
      </c>
      <c r="H99">
        <f t="shared" si="3"/>
        <v>97</v>
      </c>
      <c r="I99">
        <f>IFERROR(SMALL($H$2:$H$101,ROWS($H$2:H99)),"")</f>
        <v>97</v>
      </c>
    </row>
    <row r="100" spans="1:9" ht="15.75" customHeight="1" x14ac:dyDescent="0.25">
      <c r="A100">
        <f>ROWS(PersonTab!$D$2:D99)</f>
        <v>98</v>
      </c>
      <c r="B100" t="str">
        <f>IF(SearchTab!$D$3="","",ISNUMBER(SEARCH(SearchTab!$D$3,PersonTab!D99,1)))</f>
        <v/>
      </c>
      <c r="C100" t="str">
        <f>IF(SearchTab!$D$4="","",ISNUMBER(SEARCH(SearchTab!$D$4,PersonTab!D99,1)))</f>
        <v/>
      </c>
      <c r="D100">
        <f>IF(SearchTab!$E$3="",1,ISNUMBER(SEARCH(SearchTab!$E$3,PersonTab!E99,1)))</f>
        <v>1</v>
      </c>
      <c r="E100">
        <f>IF(SearchTab!$E$4="",1,ISNUMBER(SEARCH(SearchTab!$E$4,PersonTab!E99,1)))</f>
        <v>1</v>
      </c>
      <c r="F100">
        <f>IF(SearchTab!$E$5="",1,ISNUMBER(SEARCH(SearchTab!$E$5,PersonTab!E99,1)))</f>
        <v>1</v>
      </c>
      <c r="G100">
        <f>IF(SearchTab!$F$3="",1,ISNUMBER(SEARCH(SearchTab!$F$3,PersonTab!F99,1)))</f>
        <v>1</v>
      </c>
      <c r="H100">
        <f t="shared" si="3"/>
        <v>98</v>
      </c>
      <c r="I100">
        <f>IFERROR(SMALL($H$2:$H$101,ROWS($H$2:H100)),"")</f>
        <v>98</v>
      </c>
    </row>
    <row r="101" spans="1:9" ht="15.75" customHeight="1" x14ac:dyDescent="0.25">
      <c r="A101">
        <f>ROWS(PersonTab!$D$2:D100)</f>
        <v>99</v>
      </c>
      <c r="B101" t="str">
        <f>IF(SearchTab!$D$3="","",ISNUMBER(SEARCH(SearchTab!$D$3,PersonTab!D100,1)))</f>
        <v/>
      </c>
      <c r="C101" t="str">
        <f>IF(SearchTab!$D$4="","",ISNUMBER(SEARCH(SearchTab!$D$4,PersonTab!D100,1)))</f>
        <v/>
      </c>
      <c r="D101">
        <f>IF(SearchTab!$E$3="",1,ISNUMBER(SEARCH(SearchTab!$E$3,PersonTab!E100,1)))</f>
        <v>1</v>
      </c>
      <c r="E101">
        <f>IF(SearchTab!$E$4="",1,ISNUMBER(SEARCH(SearchTab!$E$4,PersonTab!E100,1)))</f>
        <v>1</v>
      </c>
      <c r="F101">
        <f>IF(SearchTab!$E$5="",1,ISNUMBER(SEARCH(SearchTab!$E$5,PersonTab!E100,1)))</f>
        <v>1</v>
      </c>
      <c r="G101">
        <f>IF(SearchTab!$F$3="",1,ISNUMBER(SEARCH(SearchTab!$F$3,PersonTab!F100,1)))</f>
        <v>1</v>
      </c>
      <c r="H101">
        <f t="shared" si="3"/>
        <v>99</v>
      </c>
      <c r="I101">
        <f>IFERROR(SMALL($H$2:$H$101,ROWS($H$2:H101)),"")</f>
        <v>99</v>
      </c>
    </row>
    <row r="102" spans="1:9" ht="15.75" customHeight="1" x14ac:dyDescent="0.25"/>
    <row r="103" spans="1:9" ht="15.75" customHeight="1" x14ac:dyDescent="0.25"/>
    <row r="104" spans="1:9" ht="15.75" customHeight="1" x14ac:dyDescent="0.25"/>
    <row r="105" spans="1:9" ht="15.75" customHeight="1" x14ac:dyDescent="0.25"/>
    <row r="106" spans="1:9" ht="15.75" customHeight="1" x14ac:dyDescent="0.25"/>
    <row r="107" spans="1:9" ht="15.75" customHeight="1" x14ac:dyDescent="0.25"/>
    <row r="108" spans="1:9" ht="15.75" customHeight="1" x14ac:dyDescent="0.25"/>
    <row r="109" spans="1:9" ht="15.75" customHeight="1" x14ac:dyDescent="0.25"/>
    <row r="110" spans="1:9" ht="15.75" customHeight="1" x14ac:dyDescent="0.25"/>
    <row r="111" spans="1:9" ht="15.75" customHeight="1" x14ac:dyDescent="0.25"/>
    <row r="112" spans="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SearchTab</vt:lpstr>
      <vt:lpstr>TagTab</vt:lpstr>
      <vt:lpstr>PersonTab</vt:lpstr>
      <vt:lpstr>HelperTab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Skyllberg</dc:creator>
  <dc:description/>
  <cp:lastModifiedBy>Angelica Skyllberg</cp:lastModifiedBy>
  <cp:revision>5</cp:revision>
  <cp:lastPrinted>2019-12-11T07:35:33Z</cp:lastPrinted>
  <dcterms:created xsi:type="dcterms:W3CDTF">2019-12-10T22:24:04Z</dcterms:created>
  <dcterms:modified xsi:type="dcterms:W3CDTF">2020-01-14T10:24:00Z</dcterms:modified>
  <dc:language>en-US</dc:language>
</cp:coreProperties>
</file>